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drawings/drawing1.xml" ContentType="application/vnd.openxmlformats-officedocument.drawing+xml"/>
  <Override PartName="/xl/worksheets/sheet7.xml" ContentType="application/vnd.openxmlformats-officedocument.spreadsheetml.worksheet+xml"/>
  <Override PartName="/xl/charts/chart1.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10" yWindow="-110" windowWidth="19420" windowHeight="11500" tabRatio="500" firstSheet="0" activeTab="0" autoFilterDateGrouping="1"/>
  </bookViews>
  <sheets>
    <sheet xmlns:r="http://schemas.openxmlformats.org/officeDocument/2006/relationships" name="01-Garde" sheetId="1" state="visible" r:id="rId1"/>
    <sheet xmlns:r="http://schemas.openxmlformats.org/officeDocument/2006/relationships" name="02-Parametres" sheetId="2" state="visible" r:id="rId2"/>
    <sheet xmlns:r="http://schemas.openxmlformats.org/officeDocument/2006/relationships" name="03-Budget-Base" sheetId="3" state="visible" r:id="rId3"/>
    <sheet xmlns:r="http://schemas.openxmlformats.org/officeDocument/2006/relationships" name="04-Budget-Optimiste" sheetId="4" state="visible" r:id="rId4"/>
    <sheet xmlns:r="http://schemas.openxmlformats.org/officeDocument/2006/relationships" name="05-Budget-Pessimiste" sheetId="5" state="visible" r:id="rId5"/>
    <sheet xmlns:r="http://schemas.openxmlformats.org/officeDocument/2006/relationships" name="06-Comparatif" sheetId="6" state="visible" r:id="rId6"/>
    <sheet xmlns:r="http://schemas.openxmlformats.org/officeDocument/2006/relationships" name="07-Contributions-Nature" sheetId="7" state="visible" r:id="rId7"/>
  </sheets>
  <definedNames>
    <definedName name="Duree_Mois">'02-Parametres'!$C$11</definedName>
  </definedNames>
  <calcPr calcId="191029" fullCalcOnLoad="1" iterateDelta="0.0001"/>
</workbook>
</file>

<file path=xl/styles.xml><?xml version="1.0" encoding="utf-8"?>
<styleSheet xmlns="http://schemas.openxmlformats.org/spreadsheetml/2006/main">
  <numFmts count="4">
    <numFmt numFmtId="164" formatCode="#,##0.0"/>
    <numFmt numFmtId="165" formatCode="\$#,##0.00"/>
    <numFmt numFmtId="166" formatCode="\$#,##0;&quot;($&quot;#,##0\);\-"/>
    <numFmt numFmtId="167" formatCode="0.0%"/>
  </numFmts>
  <fonts count="36">
    <font>
      <name val="Calibri"/>
      <charset val="1"/>
      <family val="2"/>
      <color theme="1"/>
      <sz val="11"/>
    </font>
    <font>
      <name val="Arial"/>
      <charset val="1"/>
      <b val="1"/>
      <color rgb="FFFFFFFF"/>
      <sz val="22"/>
    </font>
    <font>
      <name val="Arial"/>
      <charset val="1"/>
      <i val="1"/>
      <color rgb="FFFFFFFF"/>
      <sz val="12"/>
    </font>
    <font>
      <name val="Arial"/>
      <charset val="1"/>
      <b val="1"/>
      <color rgb="FF1F2937"/>
      <sz val="9"/>
    </font>
    <font>
      <name val="Arial"/>
      <charset val="1"/>
      <b val="1"/>
      <color rgb="FF01579B"/>
      <sz val="11"/>
    </font>
    <font>
      <name val="Arial"/>
      <charset val="1"/>
      <color rgb="FF1F2937"/>
      <sz val="10"/>
    </font>
    <font>
      <name val="Arial"/>
      <charset val="1"/>
      <b val="1"/>
      <color rgb="FF039BE5"/>
      <sz val="10"/>
    </font>
    <font>
      <name val="Arial"/>
      <charset val="1"/>
      <b val="1"/>
      <color rgb="FF0000FF"/>
      <sz val="16"/>
    </font>
    <font>
      <name val="Arial"/>
      <charset val="1"/>
      <b val="1"/>
      <color rgb="FF0000FF"/>
      <sz val="10"/>
    </font>
    <font>
      <name val="Arial"/>
      <charset val="1"/>
      <b val="1"/>
      <color rgb="FF000000"/>
      <sz val="16"/>
    </font>
    <font>
      <name val="Arial"/>
      <charset val="1"/>
      <b val="1"/>
      <color rgb="FF000000"/>
      <sz val="10"/>
    </font>
    <font>
      <name val="Arial"/>
      <charset val="1"/>
      <b val="1"/>
      <color rgb="FF008000"/>
      <sz val="16"/>
    </font>
    <font>
      <name val="Arial"/>
      <charset val="1"/>
      <b val="1"/>
      <color rgb="FF008000"/>
      <sz val="10"/>
    </font>
    <font>
      <name val="Arial"/>
      <charset val="1"/>
      <b val="1"/>
      <color rgb="FF01579B"/>
      <sz val="16"/>
    </font>
    <font>
      <name val="Arial"/>
      <charset val="1"/>
      <b val="1"/>
      <color rgb="FF01579B"/>
      <sz val="10"/>
    </font>
    <font>
      <name val="Arial"/>
      <charset val="1"/>
      <b val="1"/>
      <color rgb="FF039BE5"/>
      <sz val="11"/>
      <u val="single"/>
    </font>
    <font>
      <name val="Arial"/>
      <charset val="1"/>
      <b val="1"/>
      <color rgb="FFFAB03D"/>
      <sz val="14"/>
    </font>
    <font>
      <name val="Arial"/>
      <charset val="1"/>
      <b val="1"/>
      <color rgb="FF01579B"/>
      <sz val="9"/>
    </font>
    <font>
      <name val="Arial"/>
      <charset val="1"/>
      <color rgb="FF6B7280"/>
      <sz val="9"/>
    </font>
    <font>
      <name val="Arial"/>
      <charset val="1"/>
      <b val="1"/>
      <color rgb="FFFFFFFF"/>
      <sz val="16"/>
    </font>
    <font>
      <name val="Arial"/>
      <charset val="1"/>
      <i val="1"/>
      <color rgb="FF6B7280"/>
      <sz val="10"/>
    </font>
    <font>
      <name val="Arial"/>
      <charset val="1"/>
      <b val="1"/>
      <color rgb="FFFFFFFF"/>
      <sz val="12"/>
    </font>
    <font>
      <name val="Arial"/>
      <charset val="1"/>
      <b val="1"/>
      <color rgb="FFFFFFFF"/>
      <sz val="10"/>
    </font>
    <font>
      <name val="Arial"/>
      <charset val="1"/>
      <i val="1"/>
      <color rgb="FF6B7280"/>
      <sz val="9"/>
    </font>
    <font>
      <name val="Arial"/>
      <charset val="1"/>
      <b val="1"/>
      <color rgb="FFFFFFFF"/>
      <sz val="11"/>
    </font>
    <font>
      <name val="Arial"/>
      <charset val="1"/>
      <i val="1"/>
      <color rgb="FFFFFFFF"/>
      <sz val="9"/>
    </font>
    <font>
      <name val="Arial"/>
      <charset val="1"/>
      <b val="1"/>
      <color rgb="FF1F2937"/>
      <sz val="10"/>
    </font>
    <font>
      <name val="Arial"/>
      <charset val="1"/>
      <b val="1"/>
      <i val="1"/>
      <color rgb="FFC2410C"/>
      <sz val="9"/>
    </font>
    <font>
      <name val="Arial"/>
      <charset val="1"/>
      <color rgb="FF0000FF"/>
      <sz val="10"/>
    </font>
    <font>
      <name val="Arial"/>
      <charset val="1"/>
      <color rgb="FF000000"/>
      <sz val="10"/>
    </font>
    <font>
      <name val="Arial"/>
      <charset val="1"/>
      <color rgb="FF008000"/>
      <sz val="10"/>
    </font>
    <font>
      <name val="Arial"/>
      <charset val="1"/>
      <i val="1"/>
      <color rgb="FF008000"/>
      <sz val="9"/>
    </font>
    <font>
      <name val="Arial"/>
      <charset val="1"/>
      <b val="1"/>
      <color rgb="FF1F2937"/>
      <sz val="11"/>
    </font>
    <font>
      <name val="Arial"/>
      <charset val="1"/>
      <b val="1"/>
      <color rgb="FF16A34A"/>
      <sz val="11"/>
    </font>
    <font>
      <name val="Arial"/>
      <charset val="1"/>
      <b val="1"/>
      <color rgb="FFC2410C"/>
      <sz val="11"/>
    </font>
    <font>
      <name val="Arial"/>
      <charset val="1"/>
      <b val="1"/>
      <color rgb="FF01579B"/>
      <sz val="12"/>
    </font>
  </fonts>
  <fills count="9">
    <fill>
      <patternFill/>
    </fill>
    <fill>
      <patternFill patternType="gray125"/>
    </fill>
    <fill>
      <patternFill patternType="solid">
        <fgColor rgb="FF01579B"/>
        <bgColor rgb="FF008080"/>
      </patternFill>
    </fill>
    <fill>
      <patternFill patternType="solid">
        <fgColor rgb="FF039BE5"/>
        <bgColor rgb="FF008080"/>
      </patternFill>
    </fill>
    <fill>
      <patternFill patternType="solid">
        <fgColor rgb="FFFAB03D"/>
        <bgColor rgb="FFFFCC00"/>
      </patternFill>
    </fill>
    <fill>
      <patternFill patternType="solid">
        <fgColor rgb="FFF3F4F6"/>
        <bgColor rgb="FFF9F9F9"/>
      </patternFill>
    </fill>
    <fill>
      <patternFill patternType="solid">
        <fgColor rgb="FFFFFACD"/>
        <bgColor rgb="FFF9F9F9"/>
      </patternFill>
    </fill>
    <fill>
      <patternFill patternType="solid">
        <fgColor rgb="FF16A34A"/>
        <bgColor rgb="FF008080"/>
      </patternFill>
    </fill>
    <fill>
      <patternFill patternType="solid">
        <fgColor rgb="FFC2410C"/>
        <bgColor rgb="FFC0504D"/>
      </patternFill>
    </fill>
  </fills>
  <borders count="2">
    <border>
      <left/>
      <right/>
      <top/>
      <bottom/>
      <diagonal/>
    </border>
    <border>
      <left style="thin">
        <color rgb="FFE5E7EB"/>
      </left>
      <right style="thin">
        <color rgb="FFE5E7EB"/>
      </right>
      <top style="thin">
        <color rgb="FFE5E7EB"/>
      </top>
      <bottom style="thin">
        <color rgb="FFE5E7EB"/>
      </bottom>
      <diagonal/>
    </border>
  </borders>
  <cellStyleXfs count="1">
    <xf numFmtId="0" fontId="0" fillId="0" borderId="0"/>
  </cellStyleXfs>
  <cellXfs count="102">
    <xf numFmtId="0" fontId="0" fillId="0" borderId="0" pivotButton="0" quotePrefix="0" xfId="0"/>
    <xf numFmtId="0" fontId="20" fillId="0" borderId="0" applyAlignment="1" pivotButton="0" quotePrefix="0" xfId="0">
      <alignment horizontal="center"/>
    </xf>
    <xf numFmtId="0" fontId="19" fillId="2" borderId="0" applyAlignment="1" pivotButton="0" quotePrefix="0" xfId="0">
      <alignment horizontal="center" vertical="center"/>
    </xf>
    <xf numFmtId="0" fontId="18" fillId="0" borderId="0" applyAlignment="1" pivotButton="0" quotePrefix="0" xfId="0">
      <alignment horizontal="center"/>
    </xf>
    <xf numFmtId="0" fontId="17" fillId="0" borderId="0" applyAlignment="1" pivotButton="0" quotePrefix="0" xfId="0">
      <alignment horizontal="center"/>
    </xf>
    <xf numFmtId="0" fontId="5" fillId="0" borderId="0" applyAlignment="1" pivotButton="0" quotePrefix="0" xfId="0">
      <alignment vertical="center"/>
    </xf>
    <xf numFmtId="0" fontId="15" fillId="0" borderId="0" applyAlignment="1" pivotButton="0" quotePrefix="0" xfId="0">
      <alignment vertical="center"/>
    </xf>
    <xf numFmtId="0" fontId="5" fillId="0" borderId="0" applyAlignment="1" pivotButton="0" quotePrefix="0" xfId="0">
      <alignment vertical="center" wrapText="1"/>
    </xf>
    <xf numFmtId="0" fontId="5" fillId="0" borderId="0" applyAlignment="1" pivotButton="0" quotePrefix="0" xfId="0">
      <alignment vertical="top" wrapText="1"/>
    </xf>
    <xf numFmtId="0" fontId="4" fillId="0" borderId="0" pivotButton="0" quotePrefix="0" xfId="0"/>
    <xf numFmtId="0" fontId="3" fillId="4" borderId="0" applyAlignment="1" pivotButton="0" quotePrefix="0" xfId="0">
      <alignment horizontal="center" vertical="center"/>
    </xf>
    <xf numFmtId="0" fontId="2" fillId="3" borderId="0" applyAlignment="1" pivotButton="0" quotePrefix="0" xfId="0">
      <alignment horizontal="center" vertical="center"/>
    </xf>
    <xf numFmtId="0" fontId="1" fillId="2" borderId="0" applyAlignment="1" pivotButton="0" quotePrefix="0" xfId="0">
      <alignment horizontal="center" vertical="center"/>
    </xf>
    <xf numFmtId="0" fontId="4" fillId="0" borderId="0" pivotButton="0" quotePrefix="0" xfId="0"/>
    <xf numFmtId="0" fontId="6" fillId="0" borderId="0" applyAlignment="1" pivotButton="0" quotePrefix="0" xfId="0">
      <alignment horizontal="center"/>
    </xf>
    <xf numFmtId="0" fontId="7" fillId="0" borderId="0" applyAlignment="1" pivotButton="0" quotePrefix="0" xfId="0">
      <alignment horizontal="center"/>
    </xf>
    <xf numFmtId="0" fontId="8" fillId="0" borderId="0" pivotButton="0" quotePrefix="0" xfId="0"/>
    <xf numFmtId="0" fontId="9" fillId="0" borderId="0" applyAlignment="1" pivotButton="0" quotePrefix="0" xfId="0">
      <alignment horizontal="center"/>
    </xf>
    <xf numFmtId="0" fontId="10" fillId="0" borderId="0" pivotButton="0" quotePrefix="0" xfId="0"/>
    <xf numFmtId="0" fontId="11" fillId="0" borderId="0" applyAlignment="1" pivotButton="0" quotePrefix="0" xfId="0">
      <alignment horizontal="center"/>
    </xf>
    <xf numFmtId="0" fontId="12" fillId="0" borderId="0" pivotButton="0" quotePrefix="0" xfId="0"/>
    <xf numFmtId="0" fontId="13" fillId="0" borderId="0" applyAlignment="1" pivotButton="0" quotePrefix="0" xfId="0">
      <alignment horizontal="center"/>
    </xf>
    <xf numFmtId="0" fontId="14" fillId="0" borderId="0" pivotButton="0" quotePrefix="0" xfId="0"/>
    <xf numFmtId="0" fontId="5" fillId="0" borderId="0" applyAlignment="1" pivotButton="0" quotePrefix="0" xfId="0">
      <alignment vertical="center"/>
    </xf>
    <xf numFmtId="0" fontId="16" fillId="0" borderId="0" applyAlignment="1" pivotButton="0" quotePrefix="0" xfId="0">
      <alignment horizontal="center"/>
    </xf>
    <xf numFmtId="0" fontId="5" fillId="5" borderId="0" applyAlignment="1" pivotButton="0" quotePrefix="0" xfId="0">
      <alignment vertical="center"/>
    </xf>
    <xf numFmtId="0" fontId="22" fillId="2" borderId="0" applyAlignment="1" pivotButton="0" quotePrefix="0" xfId="0">
      <alignment horizontal="center" vertical="center" wrapText="1"/>
    </xf>
    <xf numFmtId="10" fontId="8" fillId="0" borderId="0" applyAlignment="1" pivotButton="0" quotePrefix="0" xfId="0">
      <alignment horizontal="center" vertical="center"/>
    </xf>
    <xf numFmtId="0" fontId="23" fillId="0" borderId="0" applyAlignment="1" pivotButton="0" quotePrefix="0" xfId="0">
      <alignment horizontal="center" vertical="center"/>
    </xf>
    <xf numFmtId="0" fontId="18" fillId="0" borderId="0" applyAlignment="1" pivotButton="0" quotePrefix="0" xfId="0">
      <alignment vertical="center"/>
    </xf>
    <xf numFmtId="0" fontId="23" fillId="0" borderId="0" applyAlignment="1" pivotButton="0" quotePrefix="0" xfId="0">
      <alignment vertical="center" wrapText="1"/>
    </xf>
    <xf numFmtId="0" fontId="22" fillId="2" borderId="0" applyAlignment="1" pivotButton="0" quotePrefix="0" xfId="0">
      <alignment vertical="center"/>
    </xf>
    <xf numFmtId="10" fontId="24" fillId="2" borderId="0" applyAlignment="1" pivotButton="0" quotePrefix="0" xfId="0">
      <alignment horizontal="center" vertical="center"/>
    </xf>
    <xf numFmtId="0" fontId="22" fillId="2" borderId="0" applyAlignment="1" pivotButton="0" quotePrefix="0" xfId="0">
      <alignment horizontal="center" vertical="center"/>
    </xf>
    <xf numFmtId="0" fontId="26" fillId="0" borderId="0" applyAlignment="1" pivotButton="0" quotePrefix="0" xfId="0">
      <alignment horizontal="center" vertical="center"/>
    </xf>
    <xf numFmtId="2" fontId="8" fillId="0" borderId="0" applyAlignment="1" pivotButton="0" quotePrefix="0" xfId="0">
      <alignment horizontal="center" vertical="center"/>
    </xf>
    <xf numFmtId="0" fontId="5" fillId="0" borderId="0" applyAlignment="1" pivotButton="0" quotePrefix="0" xfId="0">
      <alignment horizontal="center" vertical="center"/>
    </xf>
    <xf numFmtId="0" fontId="22" fillId="2" borderId="1" applyAlignment="1" pivotButton="0" quotePrefix="0" xfId="0">
      <alignment horizontal="center" vertical="center" wrapText="1"/>
    </xf>
    <xf numFmtId="0" fontId="5" fillId="0" borderId="1" applyAlignment="1" pivotButton="0" quotePrefix="0" xfId="0">
      <alignment vertical="center" wrapText="1"/>
    </xf>
    <xf numFmtId="0" fontId="23" fillId="0" borderId="1" applyAlignment="1" pivotButton="0" quotePrefix="0" xfId="0">
      <alignment vertical="center" wrapText="1"/>
    </xf>
    <xf numFmtId="164" fontId="28" fillId="0" borderId="1" applyAlignment="1" pivotButton="0" quotePrefix="0" xfId="0">
      <alignment vertical="center" wrapText="1"/>
    </xf>
    <xf numFmtId="0" fontId="18" fillId="0" borderId="1" applyAlignment="1" pivotButton="0" quotePrefix="0" xfId="0">
      <alignment vertical="center" wrapText="1"/>
    </xf>
    <xf numFmtId="165" fontId="28" fillId="0" borderId="1" applyAlignment="1" pivotButton="0" quotePrefix="0" xfId="0">
      <alignment vertical="center" wrapText="1"/>
    </xf>
    <xf numFmtId="166" fontId="29" fillId="0" borderId="1" applyAlignment="1" pivotButton="0" quotePrefix="0" xfId="0">
      <alignment vertical="center" wrapText="1"/>
    </xf>
    <xf numFmtId="0" fontId="14" fillId="5" borderId="1" pivotButton="0" quotePrefix="0" xfId="0"/>
    <xf numFmtId="0" fontId="0" fillId="5" borderId="1" pivotButton="0" quotePrefix="0" xfId="0"/>
    <xf numFmtId="166" fontId="14" fillId="5" borderId="1" pivotButton="0" quotePrefix="0" xfId="0"/>
    <xf numFmtId="0" fontId="5" fillId="0" borderId="1" pivotButton="0" quotePrefix="0" xfId="0"/>
    <xf numFmtId="0" fontId="23" fillId="0" borderId="1" pivotButton="0" quotePrefix="0" xfId="0"/>
    <xf numFmtId="0" fontId="0" fillId="0" borderId="1" pivotButton="0" quotePrefix="0" xfId="0"/>
    <xf numFmtId="166" fontId="30" fillId="0" borderId="1" pivotButton="0" quotePrefix="0" xfId="0"/>
    <xf numFmtId="0" fontId="31" fillId="0" borderId="1" pivotButton="0" quotePrefix="0" xfId="0"/>
    <xf numFmtId="0" fontId="22" fillId="2" borderId="1" pivotButton="0" quotePrefix="0" xfId="0"/>
    <xf numFmtId="166" fontId="22" fillId="2" borderId="1" pivotButton="0" quotePrefix="0" xfId="0"/>
    <xf numFmtId="3" fontId="28" fillId="0" borderId="1" applyAlignment="1" pivotButton="0" quotePrefix="0" xfId="0">
      <alignment vertical="center" wrapText="1"/>
    </xf>
    <xf numFmtId="167" fontId="28" fillId="0" borderId="1" applyAlignment="1" pivotButton="0" quotePrefix="0" xfId="0">
      <alignment vertical="center" wrapText="1"/>
    </xf>
    <xf numFmtId="0" fontId="0" fillId="0" borderId="1" applyAlignment="1" pivotButton="0" quotePrefix="0" xfId="0">
      <alignment vertical="center" wrapText="1"/>
    </xf>
    <xf numFmtId="0" fontId="32" fillId="4" borderId="1" pivotButton="0" quotePrefix="0" xfId="0"/>
    <xf numFmtId="166" fontId="32" fillId="4" borderId="1" pivotButton="0" quotePrefix="0" xfId="0"/>
    <xf numFmtId="0" fontId="5" fillId="0" borderId="1" applyAlignment="1" pivotButton="0" quotePrefix="0" xfId="0">
      <alignment vertical="center"/>
    </xf>
    <xf numFmtId="0" fontId="0" fillId="0" borderId="1" applyAlignment="1" pivotButton="0" quotePrefix="0" xfId="0">
      <alignment vertical="center"/>
    </xf>
    <xf numFmtId="166" fontId="10" fillId="0" borderId="1" applyAlignment="1" pivotButton="0" quotePrefix="0" xfId="0">
      <alignment vertical="center"/>
    </xf>
    <xf numFmtId="0" fontId="14" fillId="5" borderId="1" applyAlignment="1" pivotButton="0" quotePrefix="0" xfId="0">
      <alignment vertical="center"/>
    </xf>
    <xf numFmtId="166" fontId="14" fillId="5" borderId="1" applyAlignment="1" pivotButton="0" quotePrefix="0" xfId="0">
      <alignment vertical="center"/>
    </xf>
    <xf numFmtId="166" fontId="30" fillId="0" borderId="1" applyAlignment="1" pivotButton="0" quotePrefix="0" xfId="0">
      <alignment vertical="center"/>
    </xf>
    <xf numFmtId="166" fontId="29" fillId="0" borderId="1" applyAlignment="1" pivotButton="0" quotePrefix="0" xfId="0">
      <alignment vertical="center"/>
    </xf>
    <xf numFmtId="0" fontId="24" fillId="2" borderId="1" applyAlignment="1" pivotButton="0" quotePrefix="0" xfId="0">
      <alignment vertical="center"/>
    </xf>
    <xf numFmtId="166" fontId="24" fillId="2" borderId="1" applyAlignment="1" pivotButton="0" quotePrefix="0" xfId="0">
      <alignment vertical="center"/>
    </xf>
    <xf numFmtId="0" fontId="5" fillId="0" borderId="0" pivotButton="0" quotePrefix="0" xfId="0"/>
    <xf numFmtId="167" fontId="33" fillId="0" borderId="0" applyAlignment="1" pivotButton="0" quotePrefix="0" xfId="0">
      <alignment horizontal="center" vertical="center"/>
    </xf>
    <xf numFmtId="167" fontId="34" fillId="0" borderId="0" applyAlignment="1" pivotButton="0" quotePrefix="0" xfId="0">
      <alignment horizontal="center" vertical="center"/>
    </xf>
    <xf numFmtId="166" fontId="12" fillId="0" borderId="0" pivotButton="0" quotePrefix="0" xfId="0"/>
    <xf numFmtId="0" fontId="4" fillId="5" borderId="0" pivotButton="0" quotePrefix="0" xfId="0"/>
    <xf numFmtId="0" fontId="0" fillId="5" borderId="0" pivotButton="0" quotePrefix="0" xfId="0"/>
    <xf numFmtId="167" fontId="35" fillId="5" borderId="0" applyAlignment="1" pivotButton="0" quotePrefix="0" xfId="0">
      <alignment horizontal="center" vertical="center"/>
    </xf>
    <xf numFmtId="0" fontId="21" fillId="3" borderId="0" applyAlignment="1" pivotButton="0" quotePrefix="0" xfId="0">
      <alignment horizontal="center" vertical="center"/>
    </xf>
    <xf numFmtId="0" fontId="8" fillId="0" borderId="0" applyAlignment="1" pivotButton="0" quotePrefix="0" xfId="0">
      <alignment vertical="center"/>
    </xf>
    <xf numFmtId="3" fontId="8" fillId="0" borderId="0" applyAlignment="1" pivotButton="0" quotePrefix="0" xfId="0">
      <alignment vertical="center"/>
    </xf>
    <xf numFmtId="166" fontId="8" fillId="0" borderId="0" applyAlignment="1" pivotButton="0" quotePrefix="0" xfId="0">
      <alignment vertical="center"/>
    </xf>
    <xf numFmtId="0" fontId="25" fillId="2" borderId="0" applyAlignment="1" pivotButton="0" quotePrefix="0" xfId="0">
      <alignment vertical="center"/>
    </xf>
    <xf numFmtId="0" fontId="22" fillId="2" borderId="0" applyAlignment="1" pivotButton="0" quotePrefix="0" xfId="0">
      <alignment horizontal="center" vertical="center"/>
    </xf>
    <xf numFmtId="0" fontId="23" fillId="0" borderId="0" applyAlignment="1" pivotButton="0" quotePrefix="0" xfId="0">
      <alignment vertical="center" wrapText="1"/>
    </xf>
    <xf numFmtId="0" fontId="27" fillId="6" borderId="0" applyAlignment="1" pivotButton="0" quotePrefix="0" xfId="0">
      <alignment horizontal="center" vertical="center" wrapText="1"/>
    </xf>
    <xf numFmtId="0" fontId="24" fillId="3" borderId="0" pivotButton="0" quotePrefix="0" xfId="0"/>
    <xf numFmtId="0" fontId="24" fillId="3" borderId="0" applyAlignment="1" pivotButton="0" quotePrefix="0" xfId="0">
      <alignment horizontal="left" vertical="center" indent="1"/>
    </xf>
    <xf numFmtId="0" fontId="19" fillId="7" borderId="0" applyAlignment="1" pivotButton="0" quotePrefix="0" xfId="0">
      <alignment horizontal="center" vertical="center"/>
    </xf>
    <xf numFmtId="0" fontId="19" fillId="8" borderId="0" applyAlignment="1" pivotButton="0" quotePrefix="0" xfId="0">
      <alignment horizontal="center" vertical="center"/>
    </xf>
    <xf numFmtId="0" fontId="24" fillId="3" borderId="0" applyAlignment="1" pivotButton="0" quotePrefix="0" xfId="0">
      <alignment horizontal="center" vertical="center"/>
    </xf>
    <xf numFmtId="166" fontId="8" fillId="0" borderId="0" applyAlignment="1" pivotButton="0" quotePrefix="0" xfId="0">
      <alignment vertical="center"/>
    </xf>
    <xf numFmtId="164" fontId="28" fillId="0" borderId="1" applyAlignment="1" pivotButton="0" quotePrefix="0" xfId="0">
      <alignment vertical="center" wrapText="1"/>
    </xf>
    <xf numFmtId="165" fontId="28" fillId="0" borderId="1" applyAlignment="1" pivotButton="0" quotePrefix="0" xfId="0">
      <alignment vertical="center" wrapText="1"/>
    </xf>
    <xf numFmtId="166" fontId="29" fillId="0" borderId="1" applyAlignment="1" pivotButton="0" quotePrefix="0" xfId="0">
      <alignment vertical="center" wrapText="1"/>
    </xf>
    <xf numFmtId="166" fontId="14" fillId="5" borderId="1" pivotButton="0" quotePrefix="0" xfId="0"/>
    <xf numFmtId="166" fontId="30" fillId="0" borderId="1" pivotButton="0" quotePrefix="0" xfId="0"/>
    <xf numFmtId="166" fontId="22" fillId="2" borderId="1" pivotButton="0" quotePrefix="0" xfId="0"/>
    <xf numFmtId="166" fontId="32" fillId="4" borderId="1" pivotButton="0" quotePrefix="0" xfId="0"/>
    <xf numFmtId="166" fontId="10" fillId="0" borderId="1" applyAlignment="1" pivotButton="0" quotePrefix="0" xfId="0">
      <alignment vertical="center"/>
    </xf>
    <xf numFmtId="166" fontId="14" fillId="5" borderId="1" applyAlignment="1" pivotButton="0" quotePrefix="0" xfId="0">
      <alignment vertical="center"/>
    </xf>
    <xf numFmtId="166" fontId="30" fillId="0" borderId="1" applyAlignment="1" pivotButton="0" quotePrefix="0" xfId="0">
      <alignment vertical="center"/>
    </xf>
    <xf numFmtId="166" fontId="29" fillId="0" borderId="1" applyAlignment="1" pivotButton="0" quotePrefix="0" xfId="0">
      <alignment vertical="center"/>
    </xf>
    <xf numFmtId="166" fontId="24" fillId="2" borderId="1" applyAlignment="1" pivotButton="0" quotePrefix="0" xfId="0">
      <alignment vertical="center"/>
    </xf>
    <xf numFmtId="166" fontId="12" fillId="0" borderId="0" pivotButton="0" quotePrefix="0" xfId="0"/>
  </cellXfs>
  <cellStyles count="1">
    <cellStyle name="Normal" xfId="0" builtinId="0"/>
  </cellStyles>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78787"/>
      <rgbColor rgb="FF9999FF"/>
      <rgbColor rgb="FFC0504D"/>
      <rgbColor rgb="FFFFFACD"/>
      <rgbColor rgb="FFF3F4F6"/>
      <rgbColor rgb="FF660066"/>
      <rgbColor rgb="FFFF8080"/>
      <rgbColor rgb="FF01579B"/>
      <rgbColor rgb="FFD9D9D9"/>
      <rgbColor rgb="FF000080"/>
      <rgbColor rgb="FFFF00FF"/>
      <rgbColor rgb="FFFFFF00"/>
      <rgbColor rgb="FF00FFFF"/>
      <rgbColor rgb="FF800080"/>
      <rgbColor rgb="FF800000"/>
      <rgbColor rgb="FF008080"/>
      <rgbColor rgb="FF0000FF"/>
      <rgbColor rgb="FF039BE5"/>
      <rgbColor rgb="FFE5E7EB"/>
      <rgbColor rgb="FFF9F9F9"/>
      <rgbColor rgb="FFFFFF99"/>
      <rgbColor rgb="FF99CCFF"/>
      <rgbColor rgb="FFFF99CC"/>
      <rgbColor rgb="FFCC99FF"/>
      <rgbColor rgb="FFFFCC99"/>
      <rgbColor rgb="FF4F81BD"/>
      <rgbColor rgb="FF33CCCC"/>
      <rgbColor rgb="FF9BBB59"/>
      <rgbColor rgb="FFFFCC00"/>
      <rgbColor rgb="FFFAB03D"/>
      <rgbColor rgb="FFFF6600"/>
      <rgbColor rgb="FF6B7280"/>
      <rgbColor rgb="FF969696"/>
      <rgbColor rgb="FF003366"/>
      <rgbColor rgb="FF16A34A"/>
      <rgbColor rgb="FF003300"/>
      <rgbColor rgb="FF333300"/>
      <rgbColor rgb="FFC2410C"/>
      <rgbColor rgb="FF993366"/>
      <rgbColor rgb="FF333399"/>
      <rgbColor rgb="FF1F2937"/>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styles" Target="styles.xml" Id="rId8"/><Relationship Type="http://schemas.openxmlformats.org/officeDocument/2006/relationships/theme" Target="theme/theme1.xml" Id="rId9"/></Relationships>
</file>

<file path=xl/charts/chart1.xml><?xml version="1.0" encoding="utf-8"?>
<chartSpace xmlns="http://schemas.openxmlformats.org/drawingml/2006/chart">
  <chart>
    <title>
      <tx>
        <rich>
          <a:bodyPr xmlns:a="http://schemas.openxmlformats.org/drawingml/2006/main" rot="0"/>
          <a:lstStyle xmlns:a="http://schemas.openxmlformats.org/drawingml/2006/main"/>
          <a:p xmlns:a="http://schemas.openxmlformats.org/drawingml/2006/main">
            <a:pPr>
              <a:defRPr sz="1300" b="0" strike="noStrike">
                <a:uFillTx/>
                <a:latin typeface="Arial"/>
              </a:defRPr>
            </a:pPr>
            <a:r>
              <a:rPr lang="fr-CA" sz="1800" b="1" strike="noStrike">
                <a:solidFill>
                  <a:srgbClr val="000000"/>
                </a:solidFill>
                <a:uFillTx/>
                <a:latin typeface="Calibri"/>
              </a:rPr>
              <a:t>Comparaison des 3 scénarios par section</a:t>
            </a:r>
          </a:p>
        </rich>
      </tx>
      <overlay val="0"/>
      <spPr>
        <a:noFill xmlns:a="http://schemas.openxmlformats.org/drawingml/2006/main"/>
        <a:ln xmlns:a="http://schemas.openxmlformats.org/drawingml/2006/main" w="0">
          <a:noFill/>
          <a:prstDash val="solid"/>
        </a:ln>
      </spPr>
    </title>
    <plotArea>
      <layout/>
      <barChart>
        <barDir val="col"/>
        <grouping val="clustered"/>
        <varyColors val="0"/>
        <ser>
          <idx val="0"/>
          <order val="0"/>
          <tx>
            <strRef>
              <f>'06-Comparatif'!$C$5</f>
              <strCache>
                <ptCount val="1"/>
                <pt idx="0">
                  <v>Base</v>
                </pt>
              </strCache>
            </strRef>
          </tx>
          <spPr>
            <a:solidFill xmlns:a="http://schemas.openxmlformats.org/drawingml/2006/main">
              <a:srgbClr val="4F81BD"/>
            </a:solidFill>
            <a:ln xmlns:a="http://schemas.openxmlformats.org/drawingml/2006/main" w="12600">
              <a:solidFill>
                <a:srgbClr val="F9F9F9"/>
              </a:solidFill>
              <a:prstDash val="solid"/>
              <a:round/>
            </a:ln>
          </spPr>
          <invertIfNegative val="0"/>
          <dLbls>
            <spPr>
              <a:noFill xmlns:a="http://schemas.openxmlformats.org/drawingml/2006/main"/>
              <a:ln xmlns:a="http://schemas.openxmlformats.org/drawingml/2006/main">
                <a:noFill/>
                <a:prstDash val="solid"/>
              </a:ln>
            </spPr>
            <txPr>
              <a:bodyPr xmlns:a="http://schemas.openxmlformats.org/drawingml/2006/main"/>
              <a:lstStyle xmlns:a="http://schemas.openxmlformats.org/drawingml/2006/main"/>
              <a:p xmlns:a="http://schemas.openxmlformats.org/drawingml/2006/main">
                <a:pPr>
                  <a:defRPr sz="1000" b="0" strike="noStrike">
                    <a:uFillTx/>
                    <a:latin typeface="Arial"/>
                  </a:defRPr>
                </a:pPr>
                <a:r>
                  <a:t/>
                </a:r>
                <a:endParaRPr lang="fr-FR"/>
              </a:p>
            </txPr>
            <showLegendKey val="0"/>
            <showVal val="0"/>
            <showCatName val="0"/>
            <showSerName val="0"/>
            <showPercent val="0"/>
            <showBubbleSize val="1"/>
            <showLeaderLines val="0"/>
          </dLbls>
          <cat>
            <strRef>
              <f>'06-Comparatif'!$B$6:$B$9</f>
              <strCache>
                <ptCount val="4"/>
                <pt idx="0">
                  <v>Ressources humaines</v>
                </pt>
                <pt idx="1">
                  <v>Activités et fonctionnement</v>
                </pt>
                <pt idx="2">
                  <v>Évaluation et reddition</v>
                </pt>
                <pt idx="3">
                  <v>Frais administratifs</v>
                </pt>
              </strCache>
            </strRef>
          </cat>
          <val>
            <numRef>
              <f>'06-Comparatif'!$C$6:$C$9</f>
              <numCache>
                <formatCode>\$#\ ##0;"($"#\ ##0\);\-</formatCode>
                <ptCount val="4"/>
                <pt idx="0">
                  <v>83193.24160000001</v>
                </pt>
                <pt idx="1">
                  <v>7820</v>
                </pt>
                <pt idx="2">
                  <v>2400</v>
                </pt>
                <pt idx="3">
                  <v>9341.324160000002</v>
                </pt>
              </numCache>
            </numRef>
          </val>
        </ser>
        <ser>
          <idx val="1"/>
          <order val="1"/>
          <tx>
            <strRef>
              <f>'06-Comparatif'!$D$5</f>
              <strCache>
                <ptCount val="1"/>
                <pt idx="0">
                  <v>Optimiste</v>
                </pt>
              </strCache>
            </strRef>
          </tx>
          <spPr>
            <a:solidFill xmlns:a="http://schemas.openxmlformats.org/drawingml/2006/main">
              <a:srgbClr val="C0504D"/>
            </a:solidFill>
            <a:ln xmlns:a="http://schemas.openxmlformats.org/drawingml/2006/main" w="12600">
              <a:solidFill>
                <a:srgbClr val="F9F9F9"/>
              </a:solidFill>
              <a:prstDash val="solid"/>
              <a:round/>
            </a:ln>
          </spPr>
          <invertIfNegative val="0"/>
          <dLbls>
            <spPr>
              <a:noFill xmlns:a="http://schemas.openxmlformats.org/drawingml/2006/main"/>
              <a:ln xmlns:a="http://schemas.openxmlformats.org/drawingml/2006/main">
                <a:noFill/>
                <a:prstDash val="solid"/>
              </a:ln>
            </spPr>
            <txPr>
              <a:bodyPr xmlns:a="http://schemas.openxmlformats.org/drawingml/2006/main"/>
              <a:lstStyle xmlns:a="http://schemas.openxmlformats.org/drawingml/2006/main"/>
              <a:p xmlns:a="http://schemas.openxmlformats.org/drawingml/2006/main">
                <a:pPr>
                  <a:defRPr sz="1000" b="0" strike="noStrike">
                    <a:uFillTx/>
                    <a:latin typeface="Arial"/>
                  </a:defRPr>
                </a:pPr>
                <a:r>
                  <a:t/>
                </a:r>
                <a:endParaRPr lang="fr-FR"/>
              </a:p>
            </txPr>
            <showLegendKey val="0"/>
            <showVal val="0"/>
            <showCatName val="0"/>
            <showSerName val="0"/>
            <showPercent val="0"/>
            <showBubbleSize val="1"/>
            <showLeaderLines val="0"/>
          </dLbls>
          <cat>
            <strRef>
              <f>'06-Comparatif'!$B$6:$B$9</f>
              <strCache>
                <ptCount val="4"/>
                <pt idx="0">
                  <v>Ressources humaines</v>
                </pt>
                <pt idx="1">
                  <v>Activités et fonctionnement</v>
                </pt>
                <pt idx="2">
                  <v>Évaluation et reddition</v>
                </pt>
                <pt idx="3">
                  <v>Frais administratifs</v>
                </pt>
              </strCache>
            </strRef>
          </cat>
          <val>
            <numRef>
              <f>'06-Comparatif'!$D$6:$D$9</f>
              <numCache>
                <formatCode>\$#\ ##0;"($"#\ ##0\);\-</formatCode>
                <ptCount val="4"/>
                <pt idx="0">
                  <v>95672.22784000001</v>
                </pt>
                <pt idx="1">
                  <v>8993</v>
                </pt>
                <pt idx="2">
                  <v>2760</v>
                </pt>
                <pt idx="3">
                  <v>10742.522784</v>
                </pt>
              </numCache>
            </numRef>
          </val>
        </ser>
        <ser>
          <idx val="2"/>
          <order val="2"/>
          <tx>
            <strRef>
              <f>'06-Comparatif'!$E$5</f>
              <strCache>
                <ptCount val="1"/>
                <pt idx="0">
                  <v>Pessimiste</v>
                </pt>
              </strCache>
            </strRef>
          </tx>
          <spPr>
            <a:solidFill xmlns:a="http://schemas.openxmlformats.org/drawingml/2006/main">
              <a:srgbClr val="9BBB59"/>
            </a:solidFill>
            <a:ln xmlns:a="http://schemas.openxmlformats.org/drawingml/2006/main" w="12600">
              <a:solidFill>
                <a:srgbClr val="F9F9F9"/>
              </a:solidFill>
              <a:prstDash val="solid"/>
              <a:round/>
            </a:ln>
          </spPr>
          <invertIfNegative val="0"/>
          <dLbls>
            <spPr>
              <a:noFill xmlns:a="http://schemas.openxmlformats.org/drawingml/2006/main"/>
              <a:ln xmlns:a="http://schemas.openxmlformats.org/drawingml/2006/main">
                <a:noFill/>
                <a:prstDash val="solid"/>
              </a:ln>
            </spPr>
            <txPr>
              <a:bodyPr xmlns:a="http://schemas.openxmlformats.org/drawingml/2006/main"/>
              <a:lstStyle xmlns:a="http://schemas.openxmlformats.org/drawingml/2006/main"/>
              <a:p xmlns:a="http://schemas.openxmlformats.org/drawingml/2006/main">
                <a:pPr>
                  <a:defRPr sz="1000" b="0" strike="noStrike">
                    <a:uFillTx/>
                    <a:latin typeface="Arial"/>
                  </a:defRPr>
                </a:pPr>
                <a:r>
                  <a:t/>
                </a:r>
                <a:endParaRPr lang="fr-FR"/>
              </a:p>
            </txPr>
            <showLegendKey val="0"/>
            <showVal val="0"/>
            <showCatName val="0"/>
            <showSerName val="0"/>
            <showPercent val="0"/>
            <showBubbleSize val="1"/>
            <showLeaderLines val="0"/>
          </dLbls>
          <cat>
            <strRef>
              <f>'06-Comparatif'!$B$6:$B$9</f>
              <strCache>
                <ptCount val="4"/>
                <pt idx="0">
                  <v>Ressources humaines</v>
                </pt>
                <pt idx="1">
                  <v>Activités et fonctionnement</v>
                </pt>
                <pt idx="2">
                  <v>Évaluation et reddition</v>
                </pt>
                <pt idx="3">
                  <v>Frais administratifs</v>
                </pt>
              </strCache>
            </strRef>
          </cat>
          <val>
            <numRef>
              <f>'06-Comparatif'!$E$6:$E$9</f>
              <numCache>
                <formatCode>\$#\ ##0;"($"#\ ##0\);\-</formatCode>
                <ptCount val="4"/>
                <pt idx="0">
                  <v>70714.25536</v>
                </pt>
                <pt idx="1">
                  <v>6647</v>
                </pt>
                <pt idx="2">
                  <v>2040</v>
                </pt>
                <pt idx="3">
                  <v>7940.125536</v>
                </pt>
              </numCache>
            </numRef>
          </val>
        </ser>
        <dLbls>
          <showLegendKey val="0"/>
          <showVal val="0"/>
          <showCatName val="0"/>
          <showSerName val="0"/>
          <showPercent val="0"/>
          <showBubbleSize val="0"/>
        </dLbls>
        <gapWidth val="150"/>
        <axId val="84446952"/>
        <axId val="88843557"/>
      </barChart>
      <catAx>
        <axId val="84446952"/>
        <scaling>
          <orientation val="minMax"/>
        </scaling>
        <delete val="0"/>
        <axPos val="b"/>
        <title>
          <tx>
            <rich>
              <a:bodyPr xmlns:a="http://schemas.openxmlformats.org/drawingml/2006/main" rot="0"/>
              <a:lstStyle xmlns:a="http://schemas.openxmlformats.org/drawingml/2006/main"/>
              <a:p xmlns:a="http://schemas.openxmlformats.org/drawingml/2006/main">
                <a:pPr>
                  <a:defRPr sz="1300" b="0" strike="noStrike">
                    <a:uFillTx/>
                    <a:latin typeface="Arial"/>
                  </a:defRPr>
                </a:pPr>
                <a:r>
                  <a:rPr lang="fr-CA" sz="1000" b="1" strike="noStrike">
                    <a:solidFill>
                      <a:srgbClr val="000000"/>
                    </a:solidFill>
                    <a:uFillTx/>
                    <a:latin typeface="Calibri"/>
                  </a:rPr>
                  <a:t>Section budgétaire</a:t>
                </a:r>
              </a:p>
            </rich>
          </tx>
          <overlay val="0"/>
          <spPr>
            <a:noFill xmlns:a="http://schemas.openxmlformats.org/drawingml/2006/main"/>
            <a:ln xmlns:a="http://schemas.openxmlformats.org/drawingml/2006/main" w="0">
              <a:noFill/>
              <a:prstDash val="solid"/>
            </a:ln>
          </spPr>
        </title>
        <numFmt formatCode="General" sourceLinked="1"/>
        <majorTickMark val="none"/>
        <minorTickMark val="none"/>
        <tickLblPos val="nextTo"/>
        <spPr>
          <a:ln xmlns:a="http://schemas.openxmlformats.org/drawingml/2006/main" w="9360">
            <a:solidFill>
              <a:srgbClr val="878787"/>
            </a:solidFill>
            <a:prstDash val="solid"/>
            <a:round/>
          </a:ln>
        </spPr>
        <txPr>
          <a:bodyPr xmlns:a="http://schemas.openxmlformats.org/drawingml/2006/main"/>
          <a:lstStyle xmlns:a="http://schemas.openxmlformats.org/drawingml/2006/main"/>
          <a:p xmlns:a="http://schemas.openxmlformats.org/drawingml/2006/main">
            <a:pPr>
              <a:defRPr sz="1000" b="0" strike="noStrike">
                <a:solidFill>
                  <a:srgbClr val="000000"/>
                </a:solidFill>
                <a:uFillTx/>
                <a:latin typeface="Calibri"/>
              </a:defRPr>
            </a:pPr>
            <a:r>
              <a:t/>
            </a:r>
            <a:endParaRPr lang="fr-FR"/>
          </a:p>
        </txPr>
        <crossAx val="88843557"/>
        <crosses val="autoZero"/>
        <auto val="1"/>
        <lblAlgn val="ctr"/>
        <lblOffset val="100"/>
        <noMultiLvlLbl val="0"/>
      </catAx>
      <valAx>
        <axId val="88843557"/>
        <scaling>
          <orientation val="minMax"/>
        </scaling>
        <delete val="0"/>
        <axPos val="l"/>
        <majorGridlines>
          <spPr>
            <a:ln xmlns:a="http://schemas.openxmlformats.org/drawingml/2006/main" w="9360">
              <a:solidFill>
                <a:srgbClr val="878787"/>
              </a:solidFill>
              <a:prstDash val="solid"/>
              <a:round/>
            </a:ln>
          </spPr>
        </majorGridlines>
        <title>
          <tx>
            <rich>
              <a:bodyPr xmlns:a="http://schemas.openxmlformats.org/drawingml/2006/main" rot="-5400000"/>
              <a:lstStyle xmlns:a="http://schemas.openxmlformats.org/drawingml/2006/main"/>
              <a:p xmlns:a="http://schemas.openxmlformats.org/drawingml/2006/main">
                <a:pPr>
                  <a:defRPr sz="1300" b="0" strike="noStrike">
                    <a:uFillTx/>
                    <a:latin typeface="Arial"/>
                  </a:defRPr>
                </a:pPr>
                <a:r>
                  <a:rPr lang="fr-CA" sz="1000" b="1" strike="noStrike">
                    <a:solidFill>
                      <a:srgbClr val="000000"/>
                    </a:solidFill>
                    <a:uFillTx/>
                    <a:latin typeface="Calibri"/>
                  </a:rPr>
                  <a:t>Montant ($)</a:t>
                </a:r>
              </a:p>
            </rich>
          </tx>
          <overlay val="0"/>
          <spPr>
            <a:noFill xmlns:a="http://schemas.openxmlformats.org/drawingml/2006/main"/>
            <a:ln xmlns:a="http://schemas.openxmlformats.org/drawingml/2006/main" w="0">
              <a:noFill/>
              <a:prstDash val="solid"/>
            </a:ln>
          </spPr>
        </title>
        <numFmt formatCode="\$#\ ##0;&quot;($&quot;#\ ##0\);\-" sourceLinked="1"/>
        <majorTickMark val="none"/>
        <minorTickMark val="none"/>
        <tickLblPos val="nextTo"/>
        <spPr>
          <a:ln xmlns:a="http://schemas.openxmlformats.org/drawingml/2006/main" w="9360">
            <a:solidFill>
              <a:srgbClr val="878787"/>
            </a:solidFill>
            <a:prstDash val="solid"/>
            <a:round/>
          </a:ln>
        </spPr>
        <txPr>
          <a:bodyPr xmlns:a="http://schemas.openxmlformats.org/drawingml/2006/main"/>
          <a:lstStyle xmlns:a="http://schemas.openxmlformats.org/drawingml/2006/main"/>
          <a:p xmlns:a="http://schemas.openxmlformats.org/drawingml/2006/main">
            <a:pPr>
              <a:defRPr sz="1000" b="0" strike="noStrike">
                <a:solidFill>
                  <a:srgbClr val="000000"/>
                </a:solidFill>
                <a:uFillTx/>
                <a:latin typeface="Calibri"/>
              </a:defRPr>
            </a:pPr>
            <a:r>
              <a:t/>
            </a:r>
            <a:endParaRPr lang="fr-FR"/>
          </a:p>
        </txPr>
        <crossAx val="84446952"/>
        <crosses val="autoZero"/>
        <crossBetween val="between"/>
      </valAx>
    </plotArea>
    <legend>
      <legendPos val="r"/>
      <overlay val="0"/>
      <spPr>
        <a:noFill xmlns:a="http://schemas.openxmlformats.org/drawingml/2006/main"/>
        <a:ln xmlns:a="http://schemas.openxmlformats.org/drawingml/2006/main" w="0">
          <a:noFill/>
          <a:prstDash val="solid"/>
        </a:ln>
      </spPr>
      <txPr>
        <a:bodyPr xmlns:a="http://schemas.openxmlformats.org/drawingml/2006/main"/>
        <a:lstStyle xmlns:a="http://schemas.openxmlformats.org/drawingml/2006/main"/>
        <a:p xmlns:a="http://schemas.openxmlformats.org/drawingml/2006/main">
          <a:pPr>
            <a:defRPr sz="1000" b="0" strike="noStrike">
              <a:solidFill>
                <a:srgbClr val="000000"/>
              </a:solidFill>
              <a:uFillTx/>
              <a:latin typeface="Calibri"/>
            </a:defRPr>
          </a:pPr>
          <a:r>
            <a:t/>
          </a:r>
          <a:endParaRPr lang="fr-FR"/>
        </a:p>
      </txPr>
    </legend>
    <plotVisOnly val="1"/>
    <dispBlanksAs val="gap"/>
  </chart>
  <spPr>
    <a:solidFill xmlns:a="http://schemas.openxmlformats.org/drawingml/2006/main">
      <a:srgbClr val="FFFFFF"/>
    </a:solidFill>
    <a:ln xmlns:a="http://schemas.openxmlformats.org/drawingml/2006/main" w="9360">
      <a:solidFill>
        <a:srgbClr val="D9D9D9"/>
      </a:solidFill>
      <a:prstDash val="solid"/>
      <a:round/>
    </a:ln>
  </spPr>
</chartSpace>
</file>

<file path=xl/drawings/_rels/drawing1.xml.rels><Relationships xmlns="http://schemas.openxmlformats.org/package/2006/relationships"><Relationship Type="http://schemas.openxmlformats.org/officeDocument/2006/relationships/chart" Target="/xl/charts/chart1.xml" Id="rId1"/></Relationships>
</file>

<file path=xl/drawings/drawing1.xml><?xml version="1.0" encoding="utf-8"?>
<wsDr xmlns="http://schemas.openxmlformats.org/drawingml/2006/spreadsheetDrawing">
  <twoCellAnchor editAs="oneCell">
    <from>
      <col>1</col>
      <colOff>0</colOff>
      <row>21</row>
      <rowOff>0</rowOff>
    </from>
    <to>
      <col>5</col>
      <colOff>840960</colOff>
      <row>39</row>
      <rowOff>170640</rowOff>
    </to>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twoCellAnchor>
</wsDr>
</file>

<file path=xl/theme/theme1.xml><?xml version="1.0" encoding="utf-8"?>
<a:theme xmlns:a="http://schemas.openxmlformats.org/drawingml/2006/main" name="Office Theme">
  <a:themeElements>
    <a:clrScheme name="Offic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majorFont>
      <a:minorFont>
        <a:latin typeface="Calibri"/>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a:gradFill>
        <a:gradFill>
          <a:gsLst>
            <a:gs pos="0">
              <a:schemeClr val="phClr">
                <a:shade val="51000"/>
              </a:schemeClr>
            </a:gs>
            <a:gs pos="80000">
              <a:schemeClr val="phClr">
                <a:shade val="93000"/>
              </a:schemeClr>
            </a:gs>
            <a:gs pos="100000">
              <a:schemeClr val="phClr">
                <a:shade val="94000"/>
              </a:schemeClr>
            </a:gs>
          </a:gsLst>
          <a:lin ang="16200000" scaled="0"/>
          <a:tileRect/>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a:gradFill>
        <a:gradFill>
          <a:gsLst>
            <a:gs pos="0">
              <a:schemeClr val="phClr">
                <a:tint val="80000"/>
              </a:schemeClr>
            </a:gs>
            <a:gs pos="100000">
              <a:schemeClr val="phClr">
                <a:shade val="30000"/>
              </a:schemeClr>
            </a:gs>
          </a:gsLst>
          <a:path path="circle">
            <a:fillToRect l="50000" t="50000" r="50000" b="50000"/>
          </a:path>
          <a:tileRect/>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hyperlink" Target="https://subventions-obnl.ca/audit-flash/" TargetMode="External" Id="rId1"/><Relationship Type="http://schemas.openxmlformats.org/officeDocument/2006/relationships/hyperlink" Target="https://subventions-obnl.ca/consultation-strategique/" TargetMode="External" Id="rId2"/><Relationship Type="http://schemas.openxmlformats.org/officeDocument/2006/relationships/hyperlink" Target="https://subventions-obnl.ca/redaction-de-subventions/" TargetMode="External" Id="rId3"/></Relationships>
</file>

<file path=xl/worksheets/_rels/sheet6.xml.rels><Relationships xmlns="http://schemas.openxmlformats.org/package/2006/relationships"><Relationship Type="http://schemas.openxmlformats.org/officeDocument/2006/relationships/drawing" Target="/xl/drawings/drawing1.xml" Id="rId1"/></Relationships>
</file>

<file path=xl/worksheets/sheet1.xml><?xml version="1.0" encoding="utf-8"?>
<worksheet xmlns="http://schemas.openxmlformats.org/spreadsheetml/2006/main">
  <sheetPr>
    <outlinePr summaryBelow="1" summaryRight="1"/>
    <pageSetUpPr/>
  </sheetPr>
  <dimension ref="B2:G35"/>
  <sheetViews>
    <sheetView showGridLines="0" tabSelected="1" topLeftCell="A27" zoomScaleNormal="100" workbookViewId="0">
      <selection activeCell="A1" sqref="A1"/>
    </sheetView>
  </sheetViews>
  <sheetFormatPr baseColWidth="10" defaultColWidth="8.6328125" defaultRowHeight="14.5"/>
  <cols>
    <col width="2" customWidth="1" min="1" max="1"/>
    <col width="22" customWidth="1" min="2" max="2"/>
    <col width="28" customWidth="1" min="3" max="3"/>
    <col width="22" customWidth="1" min="4" max="7"/>
    <col width="2" customWidth="1" min="8" max="8"/>
  </cols>
  <sheetData>
    <row r="2" ht="21.75" customHeight="1">
      <c r="B2" s="12" t="inlineStr">
        <is>
          <t>CANEVAS BUDGÉTAIRE AVANCÉ</t>
        </is>
      </c>
    </row>
    <row r="3" ht="21.75" customHeight="1"/>
    <row r="4" ht="21.75" customHeight="1"/>
    <row r="5" ht="24" customHeight="1">
      <c r="B5" s="11" t="inlineStr">
        <is>
          <t>Multi-scénarios · Contributions en nature · Charges sociales Québec 2026</t>
        </is>
      </c>
    </row>
    <row r="7" ht="15.75" customHeight="1">
      <c r="B7" s="10" t="inlineStr">
        <is>
          <t>RESSOURCE PREMIUM · GRATUITE · SUBVENTIONS OBNL</t>
        </is>
      </c>
    </row>
    <row r="9">
      <c r="B9" s="13" t="inlineStr">
        <is>
          <t>À PROPOS DE CE CANEVAS</t>
        </is>
      </c>
    </row>
    <row r="10" ht="15" customHeight="1">
      <c r="B10" s="8" t="inlineStr">
        <is>
          <t>Ce canevas Excel premium permet de construire un budget de projet OBNL en 3 scénarios (base, optimiste, pessimiste), avec valorisation des contributions en nature et intégration des charges sociales québécoises 2026. Il est conçu pour appuyer toute demande de subvention (municipal, provincial, fédéral, fondations privées). Le fil rouge utilisé est un OBNL jeunesse fictif (« Espace Ado 12-17 », 10 mois, 1er septembre 2026 au 30 juin 2027) — les chiffres sont à adapter à votre propre projet.</t>
        </is>
      </c>
    </row>
    <row r="11"/>
    <row r="12"/>
    <row r="13"/>
    <row r="15">
      <c r="B15" s="13" t="inlineStr">
        <is>
          <t>MODE D'EMPLOI</t>
        </is>
      </c>
    </row>
    <row r="16" ht="15" customHeight="1">
      <c r="B16" s="14" t="inlineStr">
        <is>
          <t>1.</t>
        </is>
      </c>
      <c r="C16" s="7" t="inlineStr">
        <is>
          <t>Onglet 02-Parametres — ajustez les hypothèses clés (cellules bleues)</t>
        </is>
      </c>
    </row>
    <row r="17" ht="15" customHeight="1">
      <c r="B17" s="14" t="inlineStr">
        <is>
          <t>2.</t>
        </is>
      </c>
      <c r="C17" s="7" t="inlineStr">
        <is>
          <t>Onglets 03 à 05 — saisissez vos lignes budgétaires pour chaque scénario</t>
        </is>
      </c>
    </row>
    <row r="18" ht="15" customHeight="1">
      <c r="B18" s="14" t="inlineStr">
        <is>
          <t>3.</t>
        </is>
      </c>
      <c r="C18" s="7" t="inlineStr">
        <is>
          <t>Onglet 06-Comparatif — visualisez automatiquement l'écart entre les 3 scénarios</t>
        </is>
      </c>
    </row>
    <row r="19" ht="15" customHeight="1">
      <c r="B19" s="14" t="inlineStr">
        <is>
          <t>4.</t>
        </is>
      </c>
      <c r="C19" s="7" t="inlineStr">
        <is>
          <t>Onglet 07-Contributions-Nature — valorisez les apports non monétaires</t>
        </is>
      </c>
    </row>
    <row r="20" ht="15" customHeight="1">
      <c r="B20" s="14" t="inlineStr">
        <is>
          <t>5.</t>
        </is>
      </c>
      <c r="C20" s="7" t="inlineStr">
        <is>
          <t>Toutes les cellules en bleu (Arial) = inputs modifiables · noir = formules · vert = liens inter-onglets</t>
        </is>
      </c>
    </row>
    <row r="22">
      <c r="B22" s="13" t="inlineStr">
        <is>
          <t>LÉGENDE — CODE COULEUR</t>
        </is>
      </c>
    </row>
    <row r="23" ht="19.75" customHeight="1">
      <c r="B23" s="15" t="inlineStr">
        <is>
          <t>●</t>
        </is>
      </c>
      <c r="C23" s="16" t="inlineStr">
        <is>
          <t>Inputs à personnaliser</t>
        </is>
      </c>
      <c r="D23" s="7" t="inlineStr">
        <is>
          <t>Valeurs hardcodées que vous devez adapter à votre projet</t>
        </is>
      </c>
    </row>
    <row r="24" ht="19.75" customHeight="1">
      <c r="B24" s="17" t="inlineStr">
        <is>
          <t>●</t>
        </is>
      </c>
      <c r="C24" s="18" t="inlineStr">
        <is>
          <t>Formules / calculs</t>
        </is>
      </c>
      <c r="D24" s="7" t="inlineStr">
        <is>
          <t>Calculs automatiques — ne pas modifier</t>
        </is>
      </c>
    </row>
    <row r="25" ht="19.75" customHeight="1">
      <c r="B25" s="19" t="inlineStr">
        <is>
          <t>●</t>
        </is>
      </c>
      <c r="C25" s="20" t="inlineStr">
        <is>
          <t>Liens inter-onglets</t>
        </is>
      </c>
      <c r="D25" s="7" t="inlineStr">
        <is>
          <t>Valeurs tirées d'un autre onglet (ex. : paramètres)</t>
        </is>
      </c>
    </row>
    <row r="26" ht="19.75" customHeight="1">
      <c r="B26" s="21" t="inlineStr">
        <is>
          <t>●</t>
        </is>
      </c>
      <c r="C26" s="22" t="inlineStr">
        <is>
          <t>Totaux et sous-totaux</t>
        </is>
      </c>
      <c r="D26" s="7" t="inlineStr">
        <is>
          <t>Totaux consolidés — formatés en gras</t>
        </is>
      </c>
    </row>
    <row r="29">
      <c r="B29" s="13" t="inlineStr">
        <is>
          <t>BESOIN D'UN REGARD EXPERT ?</t>
        </is>
      </c>
    </row>
    <row r="30" ht="19.5" customHeight="1">
      <c r="B30" s="6" t="inlineStr">
        <is>
          <t>Audit Flash (97 $)</t>
        </is>
      </c>
      <c r="D30" s="23" t="inlineStr">
        <is>
          <t>Diagnostic de votre budget en 5 j ouvrables</t>
        </is>
      </c>
      <c r="G30" s="24" t="inlineStr">
        <is>
          <t>→</t>
        </is>
      </c>
    </row>
    <row r="31" ht="19.5" customHeight="1">
      <c r="B31" s="6" t="inlineStr">
        <is>
          <t>Consultation stratégique</t>
        </is>
      </c>
      <c r="D31" s="23" t="inlineStr">
        <is>
          <t>Appel 60 min pour structurer votre budget</t>
        </is>
      </c>
      <c r="G31" s="24" t="inlineStr">
        <is>
          <t>→</t>
        </is>
      </c>
    </row>
    <row r="32" ht="19.5" customHeight="1">
      <c r="B32" s="6" t="inlineStr">
        <is>
          <t>Rédaction clé en main</t>
        </is>
      </c>
      <c r="D32" s="23" t="inlineStr">
        <is>
          <t>Prise en charge complète du dossier</t>
        </is>
      </c>
      <c r="G32" s="24" t="inlineStr">
        <is>
          <t>→</t>
        </is>
      </c>
    </row>
    <row r="34">
      <c r="B34" s="4" t="inlineStr">
        <is>
          <t>Subventions OBNL — Adama Diop, Consultant en financement OBNL &amp; développement communautaire</t>
        </is>
      </c>
    </row>
    <row r="35">
      <c r="B35" s="3" t="inlineStr">
        <is>
          <t>subventions-obnl.ca · contact@subventions-obnl.ca · 15+ ans · 87 % réussite · 200+ projets</t>
        </is>
      </c>
    </row>
  </sheetData>
  <mergeCells count="25">
    <mergeCell ref="B2:G4"/>
    <mergeCell ref="D25:G25"/>
    <mergeCell ref="D32:F32"/>
    <mergeCell ref="D24:G24"/>
    <mergeCell ref="B31:C31"/>
    <mergeCell ref="B29:G29"/>
    <mergeCell ref="D23:G23"/>
    <mergeCell ref="B34:G34"/>
    <mergeCell ref="D26:G26"/>
    <mergeCell ref="C20:G20"/>
    <mergeCell ref="C16:G16"/>
    <mergeCell ref="B9:G9"/>
    <mergeCell ref="D30:F30"/>
    <mergeCell ref="B15:G15"/>
    <mergeCell ref="B5:G5"/>
    <mergeCell ref="B35:G35"/>
    <mergeCell ref="B7:G7"/>
    <mergeCell ref="C17:G17"/>
    <mergeCell ref="B30:C30"/>
    <mergeCell ref="B22:G22"/>
    <mergeCell ref="D31:F31"/>
    <mergeCell ref="B10:G13"/>
    <mergeCell ref="C19:G19"/>
    <mergeCell ref="B32:C32"/>
    <mergeCell ref="C18:G18"/>
  </mergeCells>
  <hyperlinks>
    <hyperlink xmlns:r="http://schemas.openxmlformats.org/officeDocument/2006/relationships" ref="B30" r:id="rId1"/>
    <hyperlink xmlns:r="http://schemas.openxmlformats.org/officeDocument/2006/relationships" ref="B31" r:id="rId2"/>
    <hyperlink xmlns:r="http://schemas.openxmlformats.org/officeDocument/2006/relationships" ref="B32" r:id="rId3"/>
  </hyperlinks>
  <pageMargins left="0.75" right="0.75" top="1" bottom="1" header="0.511811023622047" footer="0.511811023622047"/>
  <pageSetup orientation="portrait" horizontalDpi="300" verticalDpi="300"/>
</worksheet>
</file>

<file path=xl/worksheets/sheet2.xml><?xml version="1.0" encoding="utf-8"?>
<worksheet xmlns="http://schemas.openxmlformats.org/spreadsheetml/2006/main">
  <sheetPr>
    <outlinePr summaryBelow="1" summaryRight="1"/>
    <pageSetUpPr/>
  </sheetPr>
  <dimension ref="B2:F31"/>
  <sheetViews>
    <sheetView showGridLines="0" zoomScaleNormal="100" workbookViewId="0">
      <selection activeCell="A1" sqref="A1"/>
    </sheetView>
  </sheetViews>
  <sheetFormatPr baseColWidth="10" defaultColWidth="8.6328125" defaultRowHeight="14.5"/>
  <cols>
    <col width="2" customWidth="1" min="1" max="1"/>
    <col width="38" customWidth="1" min="2" max="2"/>
    <col width="18" customWidth="1" min="3" max="3"/>
    <col width="14" customWidth="1" min="4" max="4"/>
    <col width="38" customWidth="1" min="5" max="5"/>
    <col width="18" customWidth="1" min="6" max="6"/>
    <col width="2" customWidth="1" min="7" max="7"/>
  </cols>
  <sheetData>
    <row r="2" ht="27.75" customHeight="1">
      <c r="B2" s="2" t="inlineStr">
        <is>
          <t>02 · PARAMÈTRES &amp; HYPOTHÈSES</t>
        </is>
      </c>
    </row>
    <row r="3">
      <c r="B3" s="1" t="inlineStr">
        <is>
          <t>Hypothèses clés — à ajuster selon votre projet (cellules bleues = inputs)</t>
        </is>
      </c>
    </row>
    <row r="5" ht="19.5" customHeight="1">
      <c r="B5" s="75" t="inlineStr">
        <is>
          <t>A · INFORMATIONS DU PROJET</t>
        </is>
      </c>
    </row>
    <row r="6">
      <c r="B6" s="25" t="inlineStr">
        <is>
          <t>Nom de l'OBNL</t>
        </is>
      </c>
      <c r="C6" s="76" t="inlineStr">
        <is>
          <t>Espace Ado 12-17 (fictif)</t>
        </is>
      </c>
    </row>
    <row r="7">
      <c r="B7" s="25" t="inlineStr">
        <is>
          <t>Nom du projet</t>
        </is>
      </c>
      <c r="C7" s="76" t="inlineStr">
        <is>
          <t>Accueil communautaire santé mentale 12-17 ans</t>
        </is>
      </c>
    </row>
    <row r="8">
      <c r="B8" s="25" t="inlineStr">
        <is>
          <t>Territoire</t>
        </is>
      </c>
      <c r="C8" s="76" t="inlineStr">
        <is>
          <t>Arrondissement CDN-NDG, Montréal</t>
        </is>
      </c>
    </row>
    <row r="9">
      <c r="B9" s="25" t="inlineStr">
        <is>
          <t>Date de début</t>
        </is>
      </c>
      <c r="C9" s="76" t="inlineStr">
        <is>
          <t>1er septembre 2026</t>
        </is>
      </c>
    </row>
    <row r="10">
      <c r="B10" s="25" t="inlineStr">
        <is>
          <t>Date de fin</t>
        </is>
      </c>
      <c r="C10" s="76" t="inlineStr">
        <is>
          <t>30 juin 2027</t>
        </is>
      </c>
    </row>
    <row r="11">
      <c r="B11" s="25" t="inlineStr">
        <is>
          <t>Durée (mois)</t>
        </is>
      </c>
      <c r="C11" s="77" t="n">
        <v>10</v>
      </c>
    </row>
    <row r="12">
      <c r="B12" s="25" t="inlineStr">
        <is>
          <t>Bailleur principal ciblé</t>
        </is>
      </c>
      <c r="C12" s="76" t="inlineStr">
        <is>
          <t>À préciser</t>
        </is>
      </c>
    </row>
    <row r="13">
      <c r="B13" s="25" t="inlineStr">
        <is>
          <t>Montant demandé ($)</t>
        </is>
      </c>
      <c r="C13" s="88" t="n">
        <v>120000</v>
      </c>
    </row>
    <row r="15" ht="19.5" customHeight="1">
      <c r="B15" s="75" t="inlineStr">
        <is>
          <t>B · CHARGES SOCIALES EMPLOYEUR — QUÉBEC 2026</t>
        </is>
      </c>
    </row>
    <row r="16" ht="21.75" customHeight="1">
      <c r="B16" s="26" t="inlineStr">
        <is>
          <t>Contribution</t>
        </is>
      </c>
      <c r="C16" s="26" t="inlineStr">
        <is>
          <t>Taux</t>
        </is>
      </c>
      <c r="D16" s="26" t="inlineStr">
        <is>
          <t>Code</t>
        </is>
      </c>
      <c r="E16" s="26" t="inlineStr">
        <is>
          <t>Source officielle</t>
        </is>
      </c>
      <c r="F16" s="26" t="inlineStr">
        <is>
          <t>Note</t>
        </is>
      </c>
    </row>
    <row r="17" ht="18" customHeight="1">
      <c r="B17" s="23" t="inlineStr">
        <is>
          <t>RRQ (part employeur)</t>
        </is>
      </c>
      <c r="C17" s="27" t="n">
        <v>0.064</v>
      </c>
      <c r="D17" s="28" t="inlineStr">
        <is>
          <t>RRQ</t>
        </is>
      </c>
      <c r="E17" s="29" t="inlineStr">
        <is>
          <t>Retraite Québec</t>
        </is>
      </c>
      <c r="F17" s="81" t="inlineStr">
        <is>
          <t>Taux de base 6,40 %</t>
        </is>
      </c>
    </row>
    <row r="18" ht="18" customHeight="1">
      <c r="B18" s="23" t="inlineStr">
        <is>
          <t>RQAP (part employeur)</t>
        </is>
      </c>
      <c r="C18" s="27" t="n">
        <v>0.00692</v>
      </c>
      <c r="D18" s="28" t="inlineStr">
        <is>
          <t>RQAP</t>
        </is>
      </c>
      <c r="E18" s="29" t="inlineStr">
        <is>
          <t>Revenu Québec</t>
        </is>
      </c>
      <c r="F18" s="81" t="inlineStr">
        <is>
          <t>Assurance parentale</t>
        </is>
      </c>
    </row>
    <row r="19" ht="18" customHeight="1">
      <c r="B19" s="23" t="inlineStr">
        <is>
          <t>Assurance-emploi (part employeur)</t>
        </is>
      </c>
      <c r="C19" s="27" t="n">
        <v>0.0182</v>
      </c>
      <c r="D19" s="28" t="inlineStr">
        <is>
          <t>AE</t>
        </is>
      </c>
      <c r="E19" s="29" t="inlineStr">
        <is>
          <t>Gouv. du Canada</t>
        </is>
      </c>
      <c r="F19" s="81" t="inlineStr">
        <is>
          <t>Environ 1,4 × taux salarié (QC)</t>
        </is>
      </c>
    </row>
    <row r="20" ht="18" customHeight="1">
      <c r="B20" s="23" t="inlineStr">
        <is>
          <t>FSS (Fonds services de santé)</t>
        </is>
      </c>
      <c r="C20" s="27" t="n">
        <v>0.0165</v>
      </c>
      <c r="D20" s="28" t="inlineStr">
        <is>
          <t>FSS</t>
        </is>
      </c>
      <c r="E20" s="29" t="inlineStr">
        <is>
          <t>Revenu Québec</t>
        </is>
      </c>
      <c r="F20" s="81" t="inlineStr">
        <is>
          <t>Taux petit employeur (masse sal. &lt; 7,7 M$)</t>
        </is>
      </c>
    </row>
    <row r="21" ht="18" customHeight="1">
      <c r="B21" s="23" t="inlineStr">
        <is>
          <t>CNESST (classe services communautaires)</t>
        </is>
      </c>
      <c r="C21" s="27" t="n">
        <v>0.015</v>
      </c>
      <c r="D21" s="28" t="inlineStr">
        <is>
          <t>CNESST</t>
        </is>
      </c>
      <c r="E21" s="29" t="inlineStr">
        <is>
          <t>CNESST</t>
        </is>
      </c>
      <c r="F21" s="81" t="inlineStr">
        <is>
          <t>Taux approximatif — à vérifier selon classe</t>
        </is>
      </c>
    </row>
    <row r="22" ht="18" customHeight="1">
      <c r="B22" s="23" t="inlineStr">
        <is>
          <t>Vacances (4 %)</t>
        </is>
      </c>
      <c r="C22" s="27" t="n">
        <v>0.04</v>
      </c>
      <c r="D22" s="28" t="inlineStr">
        <is>
          <t>VAC</t>
        </is>
      </c>
      <c r="E22" s="29" t="inlineStr">
        <is>
          <t>Norme LNT</t>
        </is>
      </c>
      <c r="F22" s="81" t="inlineStr">
        <is>
          <t>Minimum légal — 4 % pour &lt; 3 ans service</t>
        </is>
      </c>
    </row>
    <row r="23" ht="21.75" customHeight="1">
      <c r="B23" s="31" t="inlineStr">
        <is>
          <t>TAUX TOTAL CHARGES SOCIALES</t>
        </is>
      </c>
      <c r="C23" s="32">
        <f>SUM(C17:C22)</f>
        <v/>
      </c>
      <c r="D23" s="79" t="inlineStr">
        <is>
          <t>Taux appliqué automatiquement à la masse salariale dans les onglets 03-05</t>
        </is>
      </c>
    </row>
    <row r="25" ht="19.5" customHeight="1">
      <c r="B25" s="75" t="inlineStr">
        <is>
          <t>C · COEFFICIENTS DE SCÉNARIOS</t>
        </is>
      </c>
    </row>
    <row r="26" ht="19.5" customHeight="1">
      <c r="B26" s="80" t="inlineStr">
        <is>
          <t>Scénario</t>
        </is>
      </c>
      <c r="C26" s="80" t="inlineStr">
        <is>
          <t>Coefficient</t>
        </is>
      </c>
      <c r="D26" s="80" t="inlineStr">
        <is>
          <t>Effet</t>
        </is>
      </c>
      <c r="E26" s="80" t="inlineStr">
        <is>
          <t>Hypothèses sous-jacentes</t>
        </is>
      </c>
    </row>
    <row r="27" ht="21.75" customHeight="1">
      <c r="B27" s="34" t="inlineStr">
        <is>
          <t>Base</t>
        </is>
      </c>
      <c r="C27" s="35" t="n">
        <v>1</v>
      </c>
      <c r="D27" s="36" t="inlineStr">
        <is>
          <t>Référence</t>
        </is>
      </c>
      <c r="E27" s="81" t="inlineStr">
        <is>
          <t>Recrutement cible atteint · partenariats confirmés · coûts au plan</t>
        </is>
      </c>
    </row>
    <row r="28" ht="21.75" customHeight="1">
      <c r="B28" s="34" t="inlineStr">
        <is>
          <t>Optimiste</t>
        </is>
      </c>
      <c r="C28" s="35" t="n">
        <v>1.15</v>
      </c>
      <c r="D28" s="36" t="inlineStr">
        <is>
          <t>+15 % dépenses</t>
        </is>
      </c>
      <c r="E28" s="81" t="inlineStr">
        <is>
          <t>Partenaire secondaire confirmé · cohorte additionnelle · matériel bonifié</t>
        </is>
      </c>
    </row>
    <row r="29" ht="21.75" customHeight="1">
      <c r="B29" s="34" t="inlineStr">
        <is>
          <t>Pessimiste</t>
        </is>
      </c>
      <c r="C29" s="35" t="n">
        <v>0.85</v>
      </c>
      <c r="D29" s="36" t="inlineStr">
        <is>
          <t>-15 % dépenses</t>
        </is>
      </c>
      <c r="E29" s="81" t="inlineStr">
        <is>
          <t>Mobilisation partielle · activités réduites · matériel minimal</t>
        </is>
      </c>
    </row>
    <row r="31" ht="30" customHeight="1">
      <c r="B31" s="82" t="inlineStr">
        <is>
          <t>⚠ RAPPEL — Les taux de charges sociales sont indicatifs (Québec 2026). Vérifier les taux exacts selon votre situation (classe CNESST, masse salariale, statut d'organisme).</t>
        </is>
      </c>
    </row>
  </sheetData>
  <mergeCells count="19">
    <mergeCell ref="C8:F8"/>
    <mergeCell ref="B25:F25"/>
    <mergeCell ref="B3:F3"/>
    <mergeCell ref="C7:F7"/>
    <mergeCell ref="B31:F31"/>
    <mergeCell ref="C13:F13"/>
    <mergeCell ref="E29:F29"/>
    <mergeCell ref="B2:F2"/>
    <mergeCell ref="C6:F6"/>
    <mergeCell ref="E28:F28"/>
    <mergeCell ref="D23:F23"/>
    <mergeCell ref="E27:F27"/>
    <mergeCell ref="C10:F10"/>
    <mergeCell ref="E26:F26"/>
    <mergeCell ref="C9:F9"/>
    <mergeCell ref="B15:F15"/>
    <mergeCell ref="C12:F12"/>
    <mergeCell ref="B5:F5"/>
    <mergeCell ref="C11:F11"/>
  </mergeCells>
  <pageMargins left="0.75" right="0.75" top="1" bottom="1" header="0.511811023622047" footer="0.511811023622047"/>
  <pageSetup orientation="portrait" paperSize="9" horizontalDpi="300" verticalDpi="300"/>
</worksheet>
</file>

<file path=xl/worksheets/sheet3.xml><?xml version="1.0" encoding="utf-8"?>
<worksheet xmlns="http://schemas.openxmlformats.org/spreadsheetml/2006/main">
  <sheetPr>
    <outlinePr summaryBelow="1" summaryRight="1"/>
    <pageSetUpPr/>
  </sheetPr>
  <dimension ref="B2:H40"/>
  <sheetViews>
    <sheetView showGridLines="0" topLeftCell="A28" zoomScaleNormal="100" workbookViewId="0">
      <selection activeCell="A1" sqref="A1"/>
    </sheetView>
  </sheetViews>
  <sheetFormatPr baseColWidth="10" defaultColWidth="8.6328125" defaultRowHeight="14.5"/>
  <cols>
    <col width="2" customWidth="1" min="1" max="1"/>
    <col width="30" customWidth="1" min="2" max="2"/>
    <col width="28" customWidth="1" min="3" max="3"/>
    <col width="12" customWidth="1" min="4" max="4"/>
    <col width="14" customWidth="1" min="5" max="7"/>
    <col width="28" customWidth="1" min="8" max="8"/>
    <col width="2" customWidth="1" min="9" max="9"/>
  </cols>
  <sheetData>
    <row r="2" ht="27.75" customHeight="1">
      <c r="B2" s="2" t="inlineStr">
        <is>
          <t>03 · BUDGET — SCÉNARIO BASE</t>
        </is>
      </c>
    </row>
    <row r="3">
      <c r="B3" s="1" t="inlineStr">
        <is>
          <t>Coefficient appliqué aux dépenses : Base (1,00)</t>
        </is>
      </c>
    </row>
    <row r="5" ht="30" customHeight="1">
      <c r="B5" s="37" t="inlineStr">
        <is>
          <t>Poste de dépense</t>
        </is>
      </c>
      <c r="C5" s="37" t="inlineStr">
        <is>
          <t>Détail / calcul</t>
        </is>
      </c>
      <c r="D5" s="37" t="inlineStr">
        <is>
          <t>Qté</t>
        </is>
      </c>
      <c r="E5" s="37" t="inlineStr">
        <is>
          <t>Unité</t>
        </is>
      </c>
      <c r="F5" s="37" t="inlineStr">
        <is>
          <t>Coût unit.</t>
        </is>
      </c>
      <c r="G5" s="37" t="inlineStr">
        <is>
          <t>Total</t>
        </is>
      </c>
      <c r="H5" s="37" t="inlineStr">
        <is>
          <t>Source / note</t>
        </is>
      </c>
    </row>
    <row r="6" ht="19.5" customHeight="1">
      <c r="B6" s="83" t="inlineStr">
        <is>
          <t>1 · RESSOURCES HUMAINES</t>
        </is>
      </c>
    </row>
    <row r="7">
      <c r="B7" s="38" t="inlineStr">
        <is>
          <t>Intervenant·e-pivot</t>
        </is>
      </c>
      <c r="C7" s="39" t="inlineStr">
        <is>
          <t>1,0 ETP × 25 $/h × 32 h/sem</t>
        </is>
      </c>
      <c r="D7" s="89" t="n">
        <v>32</v>
      </c>
      <c r="E7" s="41" t="inlineStr">
        <is>
          <t>h/sem × 40 sem</t>
        </is>
      </c>
      <c r="F7" s="90" t="n">
        <v>25</v>
      </c>
      <c r="G7" s="91">
        <f>D7*40*F7*'02-Parametres'!$C$27</f>
        <v/>
      </c>
      <c r="H7" s="39" t="inlineStr">
        <is>
          <t>Tech. travail social</t>
        </is>
      </c>
    </row>
    <row r="8">
      <c r="B8" s="38" t="inlineStr">
        <is>
          <t>Animateur·rice A</t>
        </is>
      </c>
      <c r="C8" s="39" t="inlineStr">
        <is>
          <t>0,5 ETP × 22 $/h × 16 h/sem</t>
        </is>
      </c>
      <c r="D8" s="89" t="n">
        <v>16</v>
      </c>
      <c r="E8" s="41" t="inlineStr">
        <is>
          <t>h/sem × 40 sem</t>
        </is>
      </c>
      <c r="F8" s="90" t="n">
        <v>22</v>
      </c>
      <c r="G8" s="91">
        <f>D8*40*F8*'02-Parametres'!$C$27</f>
        <v/>
      </c>
      <c r="H8" s="39" t="inlineStr">
        <is>
          <t>Expérience jeunesse</t>
        </is>
      </c>
    </row>
    <row r="9">
      <c r="B9" s="38" t="inlineStr">
        <is>
          <t>Animateur·rice B</t>
        </is>
      </c>
      <c r="C9" s="39" t="inlineStr">
        <is>
          <t>0,5 ETP × 22 $/h × 16 h/sem</t>
        </is>
      </c>
      <c r="D9" s="89" t="n">
        <v>16</v>
      </c>
      <c r="E9" s="41" t="inlineStr">
        <is>
          <t>h/sem × 40 sem</t>
        </is>
      </c>
      <c r="F9" s="90" t="n">
        <v>22</v>
      </c>
      <c r="G9" s="91">
        <f>D9*40*F9*'02-Parametres'!$C$27</f>
        <v/>
      </c>
      <c r="H9" s="39" t="inlineStr">
        <is>
          <t>Expérience jeunesse</t>
        </is>
      </c>
    </row>
    <row r="10">
      <c r="B10" s="38" t="inlineStr">
        <is>
          <t>Coordination (partiel)</t>
        </is>
      </c>
      <c r="C10" s="39" t="inlineStr">
        <is>
          <t>0,3 ETP × 30 $/h × 9,6 h/sem</t>
        </is>
      </c>
      <c r="D10" s="89" t="n">
        <v>9.6</v>
      </c>
      <c r="E10" s="41" t="inlineStr">
        <is>
          <t>h/sem × 40 sem</t>
        </is>
      </c>
      <c r="F10" s="90" t="n">
        <v>30</v>
      </c>
      <c r="G10" s="91">
        <f>D10*40*F10*'02-Parametres'!$C$27</f>
        <v/>
      </c>
      <c r="H10" s="39" t="inlineStr">
        <is>
          <t>Poste existant (contribution)</t>
        </is>
      </c>
    </row>
    <row r="11">
      <c r="B11" s="44" t="inlineStr">
        <is>
          <t>Sous-total salaires</t>
        </is>
      </c>
      <c r="C11" s="45" t="n"/>
      <c r="D11" s="45" t="n"/>
      <c r="E11" s="45" t="n"/>
      <c r="F11" s="45" t="n"/>
      <c r="G11" s="92">
        <f>SUM(G7:G10)</f>
        <v/>
      </c>
      <c r="H11" s="45" t="n"/>
    </row>
    <row r="12">
      <c r="B12" s="47" t="inlineStr">
        <is>
          <t>Charges sociales employeur</t>
        </is>
      </c>
      <c r="C12" s="48" t="inlineStr">
        <is>
          <t>Sous-total salaires × taux total charges</t>
        </is>
      </c>
      <c r="D12" s="49" t="n"/>
      <c r="E12" s="49" t="n"/>
      <c r="F12" s="49" t="n"/>
      <c r="G12" s="93">
        <f>G11*'02-Parametres'!$C$23</f>
        <v/>
      </c>
      <c r="H12" s="51" t="inlineStr">
        <is>
          <t>Lien onglet Paramètres C23</t>
        </is>
      </c>
    </row>
    <row r="13">
      <c r="B13" s="52" t="inlineStr">
        <is>
          <t>TOTAL RESSOURCES HUMAINES</t>
        </is>
      </c>
      <c r="C13" s="52" t="n"/>
      <c r="D13" s="52" t="n"/>
      <c r="E13" s="52" t="n"/>
      <c r="F13" s="52" t="n"/>
      <c r="G13" s="94">
        <f>G11+G12</f>
        <v/>
      </c>
      <c r="H13" s="52" t="n"/>
    </row>
    <row r="15" ht="19.5" customHeight="1">
      <c r="B15" s="84" t="inlineStr">
        <is>
          <t>2 · ACTIVITÉS ET FONCTIONNEMENT</t>
        </is>
      </c>
    </row>
    <row r="16">
      <c r="B16" s="38" t="inlineStr">
        <is>
          <t>Matériel pédagogique &amp; ateliers</t>
        </is>
      </c>
      <c r="C16" s="39" t="inlineStr">
        <is>
          <t>Fournitures, manuels, outils</t>
        </is>
      </c>
      <c r="D16" s="54" t="n">
        <v>40</v>
      </c>
      <c r="E16" s="41" t="inlineStr">
        <is>
          <t>sem</t>
        </is>
      </c>
      <c r="F16" s="90" t="n">
        <v>45</v>
      </c>
      <c r="G16" s="91">
        <f>D16*F16*'02-Parametres'!$C$27</f>
        <v/>
      </c>
      <c r="H16" s="39" t="inlineStr">
        <is>
          <t>Sur 40 semaines</t>
        </is>
      </c>
    </row>
    <row r="17">
      <c r="B17" s="38" t="inlineStr">
        <is>
          <t>Collations / alimentation</t>
        </is>
      </c>
      <c r="C17" s="39" t="inlineStr">
        <is>
          <t>Fin de journée — adolescents</t>
        </is>
      </c>
      <c r="D17" s="54" t="n">
        <v>40</v>
      </c>
      <c r="E17" s="41" t="inlineStr">
        <is>
          <t>sem</t>
        </is>
      </c>
      <c r="F17" s="90" t="n">
        <v>55</v>
      </c>
      <c r="G17" s="91">
        <f>D17*F17*'02-Parametres'!$C$27</f>
        <v/>
      </c>
      <c r="H17" s="39" t="inlineStr">
        <is>
          <t>Norme anti-gaspillage</t>
        </is>
      </c>
    </row>
    <row r="18">
      <c r="B18" s="38" t="inlineStr">
        <is>
          <t>Sorties et activités spéciales</t>
        </is>
      </c>
      <c r="C18" s="39" t="inlineStr">
        <is>
          <t>4 sorties × 120 $ + matériel</t>
        </is>
      </c>
      <c r="D18" s="54" t="n">
        <v>4</v>
      </c>
      <c r="E18" s="41" t="inlineStr">
        <is>
          <t>sorties</t>
        </is>
      </c>
      <c r="F18" s="90" t="n">
        <v>180</v>
      </c>
      <c r="G18" s="91">
        <f>D18*F18*'02-Parametres'!$C$27</f>
        <v/>
      </c>
      <c r="H18" s="39" t="inlineStr">
        <is>
          <t>Musée, sport, plein air</t>
        </is>
      </c>
    </row>
    <row r="19">
      <c r="B19" s="38" t="inlineStr">
        <is>
          <t>Transport / mobilité</t>
        </is>
      </c>
      <c r="C19" s="39" t="inlineStr">
        <is>
          <t>Titres STM pour sorties</t>
        </is>
      </c>
      <c r="D19" s="54" t="n">
        <v>10</v>
      </c>
      <c r="E19" s="41" t="inlineStr">
        <is>
          <t>mois</t>
        </is>
      </c>
      <c r="F19" s="90" t="n">
        <v>85</v>
      </c>
      <c r="G19" s="91">
        <f>D19*F19*'02-Parametres'!$C$27</f>
        <v/>
      </c>
      <c r="H19" s="39" t="inlineStr">
        <is>
          <t>Accessibilité</t>
        </is>
      </c>
    </row>
    <row r="20">
      <c r="B20" s="38" t="inlineStr">
        <is>
          <t>Communications &amp; promotion</t>
        </is>
      </c>
      <c r="C20" s="39" t="inlineStr">
        <is>
          <t>Affiches, web, infolettre</t>
        </is>
      </c>
      <c r="D20" s="54" t="n">
        <v>10</v>
      </c>
      <c r="E20" s="41" t="inlineStr">
        <is>
          <t>mois</t>
        </is>
      </c>
      <c r="F20" s="90" t="n">
        <v>75</v>
      </c>
      <c r="G20" s="91">
        <f>D20*F20*'02-Parametres'!$C$27</f>
        <v/>
      </c>
      <c r="H20" s="39" t="inlineStr">
        <is>
          <t>Dépliants + site</t>
        </is>
      </c>
    </row>
    <row r="21">
      <c r="B21" s="38" t="inlineStr">
        <is>
          <t>Frais de local (quote-part)</t>
        </is>
      </c>
      <c r="C21" s="39" t="inlineStr">
        <is>
          <t>Énergie, entretien, bureautique</t>
        </is>
      </c>
      <c r="D21" s="54" t="n">
        <v>10</v>
      </c>
      <c r="E21" s="41" t="inlineStr">
        <is>
          <t>mois</t>
        </is>
      </c>
      <c r="F21" s="90" t="n">
        <v>150</v>
      </c>
      <c r="G21" s="91">
        <f>D21*F21*'02-Parametres'!$C$27</f>
        <v/>
      </c>
      <c r="H21" s="39" t="inlineStr">
        <is>
          <t>École partenaire — partiel</t>
        </is>
      </c>
    </row>
    <row r="22">
      <c r="B22" s="52" t="inlineStr">
        <is>
          <t>TOTAL ACTIVITÉS ET FONCTIONNEMENT</t>
        </is>
      </c>
      <c r="C22" s="52" t="n"/>
      <c r="D22" s="52" t="n"/>
      <c r="E22" s="52" t="n"/>
      <c r="F22" s="52" t="n"/>
      <c r="G22" s="94">
        <f>SUM(G16:G21)</f>
        <v/>
      </c>
      <c r="H22" s="52" t="n"/>
    </row>
    <row r="24" ht="19.5" customHeight="1">
      <c r="B24" s="84" t="inlineStr">
        <is>
          <t>3 · ÉVALUATION ET REDDITION DE COMPTES</t>
        </is>
      </c>
    </row>
    <row r="25">
      <c r="B25" s="38" t="inlineStr">
        <is>
          <t>Outils d'évaluation</t>
        </is>
      </c>
      <c r="C25" s="39" t="inlineStr">
        <is>
          <t>Grilles, enquêtes, licences</t>
        </is>
      </c>
      <c r="D25" s="54" t="n">
        <v>1</v>
      </c>
      <c r="E25" s="41" t="inlineStr">
        <is>
          <t>forfait</t>
        </is>
      </c>
      <c r="F25" s="90" t="n">
        <v>650</v>
      </c>
      <c r="G25" s="91">
        <f>D25*F25*'02-Parametres'!$C$27</f>
        <v/>
      </c>
      <c r="H25" s="39" t="inlineStr">
        <is>
          <t>Enquêtes pré/post</t>
        </is>
      </c>
    </row>
    <row r="26">
      <c r="B26" s="38" t="inlineStr">
        <is>
          <t>Rédaction rapports</t>
        </is>
      </c>
      <c r="C26" s="39" t="inlineStr">
        <is>
          <t>Bilan mi-parcours + final</t>
        </is>
      </c>
      <c r="D26" s="54" t="n">
        <v>2</v>
      </c>
      <c r="E26" s="41" t="inlineStr">
        <is>
          <t>rapports</t>
        </is>
      </c>
      <c r="F26" s="90" t="n">
        <v>450</v>
      </c>
      <c r="G26" s="91">
        <f>D26*F26*'02-Parametres'!$C$27</f>
        <v/>
      </c>
      <c r="H26" s="39" t="inlineStr">
        <is>
          <t>Heures hors ETP projet</t>
        </is>
      </c>
    </row>
    <row r="27">
      <c r="B27" s="38" t="inlineStr">
        <is>
          <t>Formation équipe</t>
        </is>
      </c>
      <c r="C27" s="39" t="inlineStr">
        <is>
          <t>Formation initiale + continue</t>
        </is>
      </c>
      <c r="D27" s="54" t="n">
        <v>1</v>
      </c>
      <c r="E27" s="41" t="inlineStr">
        <is>
          <t>forfait</t>
        </is>
      </c>
      <c r="F27" s="90" t="n">
        <v>850</v>
      </c>
      <c r="G27" s="91">
        <f>D27*F27*'02-Parametres'!$C$27</f>
        <v/>
      </c>
      <c r="H27" s="39" t="inlineStr">
        <is>
          <t>Santé mentale ado</t>
        </is>
      </c>
    </row>
    <row r="28">
      <c r="B28" s="52" t="inlineStr">
        <is>
          <t>TOTAL ÉVALUATION ET REDDITION</t>
        </is>
      </c>
      <c r="C28" s="52" t="n"/>
      <c r="D28" s="52" t="n"/>
      <c r="E28" s="52" t="n"/>
      <c r="F28" s="52" t="n"/>
      <c r="G28" s="94">
        <f>SUM(G25:G27)</f>
        <v/>
      </c>
      <c r="H28" s="52" t="n"/>
    </row>
    <row r="30" ht="19.5" customHeight="1">
      <c r="B30" s="84" t="inlineStr">
        <is>
          <t>4 · FRAIS ADMINISTRATIFS</t>
        </is>
      </c>
    </row>
    <row r="31">
      <c r="B31" s="38" t="inlineStr">
        <is>
          <t>Frais administratifs (10 %)</t>
        </is>
      </c>
      <c r="C31" s="39" t="inlineStr">
        <is>
          <t>% appliqué au total des dépenses</t>
        </is>
      </c>
      <c r="D31" s="55" t="n">
        <v>0.1</v>
      </c>
      <c r="E31" s="41" t="inlineStr">
        <is>
          <t>% sous-total</t>
        </is>
      </c>
      <c r="F31" s="56" t="n"/>
      <c r="G31" s="91">
        <f>D31*(G13+G22+G28)</f>
        <v/>
      </c>
      <c r="H31" s="39" t="inlineStr">
        <is>
          <t>Gestion, admin, audit</t>
        </is>
      </c>
    </row>
    <row r="33" ht="25.5" customHeight="1">
      <c r="B33" s="57" t="inlineStr">
        <is>
          <t>TOTAL GÉNÉRAL DU BUDGET</t>
        </is>
      </c>
      <c r="C33" s="57" t="n"/>
      <c r="D33" s="57" t="n"/>
      <c r="E33" s="57" t="n"/>
      <c r="F33" s="57" t="n"/>
      <c r="G33" s="95">
        <f>G13+G22+G28+G31</f>
        <v/>
      </c>
      <c r="H33" s="57" t="n"/>
    </row>
    <row r="35">
      <c r="B35" s="13" t="inlineStr">
        <is>
          <t>Synthèse par section</t>
        </is>
      </c>
    </row>
    <row r="36">
      <c r="B36" s="59" t="inlineStr">
        <is>
          <t>Ressources humaines</t>
        </is>
      </c>
      <c r="C36" s="60" t="n"/>
      <c r="D36" s="60" t="n"/>
      <c r="E36" s="60" t="n"/>
      <c r="F36" s="60" t="n"/>
      <c r="G36" s="96">
        <f>G13</f>
        <v/>
      </c>
      <c r="H36" s="60" t="n"/>
    </row>
    <row r="37">
      <c r="B37" s="59" t="inlineStr">
        <is>
          <t>Activités et fonctionnement</t>
        </is>
      </c>
      <c r="C37" s="60" t="n"/>
      <c r="D37" s="60" t="n"/>
      <c r="E37" s="60" t="n"/>
      <c r="F37" s="60" t="n"/>
      <c r="G37" s="96">
        <f>G22</f>
        <v/>
      </c>
      <c r="H37" s="60" t="n"/>
    </row>
    <row r="38">
      <c r="B38" s="59" t="inlineStr">
        <is>
          <t>Évaluation et reddition</t>
        </is>
      </c>
      <c r="C38" s="60" t="n"/>
      <c r="D38" s="60" t="n"/>
      <c r="E38" s="60" t="n"/>
      <c r="F38" s="60" t="n"/>
      <c r="G38" s="96">
        <f>G28</f>
        <v/>
      </c>
      <c r="H38" s="60" t="n"/>
    </row>
    <row r="39">
      <c r="B39" s="59" t="inlineStr">
        <is>
          <t>Frais administratifs</t>
        </is>
      </c>
      <c r="C39" s="60" t="n"/>
      <c r="D39" s="60" t="n"/>
      <c r="E39" s="60" t="n"/>
      <c r="F39" s="60" t="n"/>
      <c r="G39" s="96">
        <f>G31</f>
        <v/>
      </c>
      <c r="H39" s="60" t="n"/>
    </row>
    <row r="40">
      <c r="B40" s="62" t="inlineStr">
        <is>
          <t>Total général</t>
        </is>
      </c>
      <c r="C40" s="62" t="n"/>
      <c r="D40" s="62" t="n"/>
      <c r="E40" s="62" t="n"/>
      <c r="F40" s="62" t="n"/>
      <c r="G40" s="97">
        <f>G33</f>
        <v/>
      </c>
      <c r="H40" s="62" t="n"/>
    </row>
  </sheetData>
  <mergeCells count="6">
    <mergeCell ref="B6:H6"/>
    <mergeCell ref="B30:H30"/>
    <mergeCell ref="B2:H2"/>
    <mergeCell ref="B24:H24"/>
    <mergeCell ref="B15:H15"/>
    <mergeCell ref="B3:H3"/>
  </mergeCells>
  <pageMargins left="0.75" right="0.75" top="1" bottom="1" header="0.511811023622047" footer="0.511811023622047"/>
  <pageSetup orientation="portrait" paperSize="9" horizontalDpi="300" verticalDpi="300"/>
</worksheet>
</file>

<file path=xl/worksheets/sheet4.xml><?xml version="1.0" encoding="utf-8"?>
<worksheet xmlns="http://schemas.openxmlformats.org/spreadsheetml/2006/main">
  <sheetPr>
    <outlinePr summaryBelow="1" summaryRight="1"/>
    <pageSetUpPr/>
  </sheetPr>
  <dimension ref="B2:H40"/>
  <sheetViews>
    <sheetView showGridLines="0" topLeftCell="A5" zoomScaleNormal="100" workbookViewId="0">
      <selection activeCell="A1" sqref="A1"/>
    </sheetView>
  </sheetViews>
  <sheetFormatPr baseColWidth="10" defaultColWidth="8.6328125" defaultRowHeight="14.5"/>
  <cols>
    <col width="2" customWidth="1" min="1" max="1"/>
    <col width="30" customWidth="1" min="2" max="2"/>
    <col width="28" customWidth="1" min="3" max="3"/>
    <col width="12" customWidth="1" min="4" max="4"/>
    <col width="14" customWidth="1" min="5" max="7"/>
    <col width="28" customWidth="1" min="8" max="8"/>
    <col width="2" customWidth="1" min="9" max="9"/>
  </cols>
  <sheetData>
    <row r="2" ht="27.75" customHeight="1">
      <c r="B2" s="85" t="inlineStr">
        <is>
          <t>04 · BUDGET — SCÉNARIO OPTIMISTE</t>
        </is>
      </c>
    </row>
    <row r="3">
      <c r="B3" s="1" t="inlineStr">
        <is>
          <t>Coefficient appliqué aux dépenses : Optimiste (1,15)</t>
        </is>
      </c>
    </row>
    <row r="5" ht="30" customHeight="1">
      <c r="B5" s="37" t="inlineStr">
        <is>
          <t>Poste de dépense</t>
        </is>
      </c>
      <c r="C5" s="37" t="inlineStr">
        <is>
          <t>Détail / calcul</t>
        </is>
      </c>
      <c r="D5" s="37" t="inlineStr">
        <is>
          <t>Qté</t>
        </is>
      </c>
      <c r="E5" s="37" t="inlineStr">
        <is>
          <t>Unité</t>
        </is>
      </c>
      <c r="F5" s="37" t="inlineStr">
        <is>
          <t>Coût unit.</t>
        </is>
      </c>
      <c r="G5" s="37" t="inlineStr">
        <is>
          <t>Total</t>
        </is>
      </c>
      <c r="H5" s="37" t="inlineStr">
        <is>
          <t>Source / note</t>
        </is>
      </c>
    </row>
    <row r="6" ht="19.5" customHeight="1">
      <c r="B6" s="83" t="inlineStr">
        <is>
          <t>1 · RESSOURCES HUMAINES</t>
        </is>
      </c>
    </row>
    <row r="7">
      <c r="B7" s="38" t="inlineStr">
        <is>
          <t>Intervenant·e-pivot</t>
        </is>
      </c>
      <c r="C7" s="39" t="inlineStr">
        <is>
          <t>1,0 ETP × 25 $/h × 32 h/sem</t>
        </is>
      </c>
      <c r="D7" s="89" t="n">
        <v>32</v>
      </c>
      <c r="E7" s="41" t="inlineStr">
        <is>
          <t>h/sem × 40 sem</t>
        </is>
      </c>
      <c r="F7" s="90" t="n">
        <v>25</v>
      </c>
      <c r="G7" s="91">
        <f>D7*40*F7*'02-Parametres'!$C$28</f>
        <v/>
      </c>
      <c r="H7" s="39" t="inlineStr">
        <is>
          <t>Tech. travail social</t>
        </is>
      </c>
    </row>
    <row r="8">
      <c r="B8" s="38" t="inlineStr">
        <is>
          <t>Animateur·rice A</t>
        </is>
      </c>
      <c r="C8" s="39" t="inlineStr">
        <is>
          <t>0,5 ETP × 22 $/h × 16 h/sem</t>
        </is>
      </c>
      <c r="D8" s="89" t="n">
        <v>16</v>
      </c>
      <c r="E8" s="41" t="inlineStr">
        <is>
          <t>h/sem × 40 sem</t>
        </is>
      </c>
      <c r="F8" s="90" t="n">
        <v>22</v>
      </c>
      <c r="G8" s="91">
        <f>D8*40*F8*'02-Parametres'!$C$28</f>
        <v/>
      </c>
      <c r="H8" s="39" t="inlineStr">
        <is>
          <t>Expérience jeunesse</t>
        </is>
      </c>
    </row>
    <row r="9">
      <c r="B9" s="38" t="inlineStr">
        <is>
          <t>Animateur·rice B</t>
        </is>
      </c>
      <c r="C9" s="39" t="inlineStr">
        <is>
          <t>0,5 ETP × 22 $/h × 16 h/sem</t>
        </is>
      </c>
      <c r="D9" s="89" t="n">
        <v>16</v>
      </c>
      <c r="E9" s="41" t="inlineStr">
        <is>
          <t>h/sem × 40 sem</t>
        </is>
      </c>
      <c r="F9" s="90" t="n">
        <v>22</v>
      </c>
      <c r="G9" s="91">
        <f>D9*40*F9*'02-Parametres'!$C$28</f>
        <v/>
      </c>
      <c r="H9" s="39" t="inlineStr">
        <is>
          <t>Expérience jeunesse</t>
        </is>
      </c>
    </row>
    <row r="10">
      <c r="B10" s="38" t="inlineStr">
        <is>
          <t>Coordination (partiel)</t>
        </is>
      </c>
      <c r="C10" s="39" t="inlineStr">
        <is>
          <t>0,3 ETP × 30 $/h × 9,6 h/sem</t>
        </is>
      </c>
      <c r="D10" s="89" t="n">
        <v>9.6</v>
      </c>
      <c r="E10" s="41" t="inlineStr">
        <is>
          <t>h/sem × 40 sem</t>
        </is>
      </c>
      <c r="F10" s="90" t="n">
        <v>30</v>
      </c>
      <c r="G10" s="91">
        <f>D10*40*F10*'02-Parametres'!$C$28</f>
        <v/>
      </c>
      <c r="H10" s="39" t="inlineStr">
        <is>
          <t>Poste existant (contribution)</t>
        </is>
      </c>
    </row>
    <row r="11">
      <c r="B11" s="44" t="inlineStr">
        <is>
          <t>Sous-total salaires</t>
        </is>
      </c>
      <c r="C11" s="45" t="n"/>
      <c r="D11" s="45" t="n"/>
      <c r="E11" s="45" t="n"/>
      <c r="F11" s="45" t="n"/>
      <c r="G11" s="92">
        <f>SUM(G7:G10)</f>
        <v/>
      </c>
      <c r="H11" s="45" t="n"/>
    </row>
    <row r="12">
      <c r="B12" s="47" t="inlineStr">
        <is>
          <t>Charges sociales employeur</t>
        </is>
      </c>
      <c r="C12" s="48" t="inlineStr">
        <is>
          <t>Sous-total salaires × taux total charges</t>
        </is>
      </c>
      <c r="D12" s="49" t="n"/>
      <c r="E12" s="49" t="n"/>
      <c r="F12" s="49" t="n"/>
      <c r="G12" s="93">
        <f>G11*'02-Parametres'!$C$23</f>
        <v/>
      </c>
      <c r="H12" s="51" t="inlineStr">
        <is>
          <t>Lien onglet Paramètres C23</t>
        </is>
      </c>
    </row>
    <row r="13">
      <c r="B13" s="52" t="inlineStr">
        <is>
          <t>TOTAL RESSOURCES HUMAINES</t>
        </is>
      </c>
      <c r="C13" s="52" t="n"/>
      <c r="D13" s="52" t="n"/>
      <c r="E13" s="52" t="n"/>
      <c r="F13" s="52" t="n"/>
      <c r="G13" s="94">
        <f>G11+G12</f>
        <v/>
      </c>
      <c r="H13" s="52" t="n"/>
    </row>
    <row r="15" ht="19.5" customHeight="1">
      <c r="B15" s="84" t="inlineStr">
        <is>
          <t>2 · ACTIVITÉS ET FONCTIONNEMENT</t>
        </is>
      </c>
    </row>
    <row r="16">
      <c r="B16" s="38" t="inlineStr">
        <is>
          <t>Matériel pédagogique &amp; ateliers</t>
        </is>
      </c>
      <c r="C16" s="39" t="inlineStr">
        <is>
          <t>Fournitures, manuels, outils</t>
        </is>
      </c>
      <c r="D16" s="54" t="n">
        <v>40</v>
      </c>
      <c r="E16" s="41" t="inlineStr">
        <is>
          <t>sem</t>
        </is>
      </c>
      <c r="F16" s="90" t="n">
        <v>45</v>
      </c>
      <c r="G16" s="91">
        <f>D16*F16*'02-Parametres'!$C$28</f>
        <v/>
      </c>
      <c r="H16" s="39" t="inlineStr">
        <is>
          <t>Sur 40 semaines</t>
        </is>
      </c>
    </row>
    <row r="17">
      <c r="B17" s="38" t="inlineStr">
        <is>
          <t>Collations / alimentation</t>
        </is>
      </c>
      <c r="C17" s="39" t="inlineStr">
        <is>
          <t>Fin de journée — adolescents</t>
        </is>
      </c>
      <c r="D17" s="54" t="n">
        <v>40</v>
      </c>
      <c r="E17" s="41" t="inlineStr">
        <is>
          <t>sem</t>
        </is>
      </c>
      <c r="F17" s="90" t="n">
        <v>55</v>
      </c>
      <c r="G17" s="91">
        <f>D17*F17*'02-Parametres'!$C$28</f>
        <v/>
      </c>
      <c r="H17" s="39" t="inlineStr">
        <is>
          <t>Norme anti-gaspillage</t>
        </is>
      </c>
    </row>
    <row r="18">
      <c r="B18" s="38" t="inlineStr">
        <is>
          <t>Sorties et activités spéciales</t>
        </is>
      </c>
      <c r="C18" s="39" t="inlineStr">
        <is>
          <t>4 sorties × 120 $ + matériel</t>
        </is>
      </c>
      <c r="D18" s="54" t="n">
        <v>4</v>
      </c>
      <c r="E18" s="41" t="inlineStr">
        <is>
          <t>sorties</t>
        </is>
      </c>
      <c r="F18" s="90" t="n">
        <v>180</v>
      </c>
      <c r="G18" s="91">
        <f>D18*F18*'02-Parametres'!$C$28</f>
        <v/>
      </c>
      <c r="H18" s="39" t="inlineStr">
        <is>
          <t>Musée, sport, plein air</t>
        </is>
      </c>
    </row>
    <row r="19">
      <c r="B19" s="38" t="inlineStr">
        <is>
          <t>Transport / mobilité</t>
        </is>
      </c>
      <c r="C19" s="39" t="inlineStr">
        <is>
          <t>Titres STM pour sorties</t>
        </is>
      </c>
      <c r="D19" s="54" t="n">
        <v>10</v>
      </c>
      <c r="E19" s="41" t="inlineStr">
        <is>
          <t>mois</t>
        </is>
      </c>
      <c r="F19" s="90" t="n">
        <v>85</v>
      </c>
      <c r="G19" s="91">
        <f>D19*F19*'02-Parametres'!$C$28</f>
        <v/>
      </c>
      <c r="H19" s="39" t="inlineStr">
        <is>
          <t>Accessibilité</t>
        </is>
      </c>
    </row>
    <row r="20">
      <c r="B20" s="38" t="inlineStr">
        <is>
          <t>Communications &amp; promotion</t>
        </is>
      </c>
      <c r="C20" s="39" t="inlineStr">
        <is>
          <t>Affiches, web, infolettre</t>
        </is>
      </c>
      <c r="D20" s="54" t="n">
        <v>10</v>
      </c>
      <c r="E20" s="41" t="inlineStr">
        <is>
          <t>mois</t>
        </is>
      </c>
      <c r="F20" s="90" t="n">
        <v>75</v>
      </c>
      <c r="G20" s="91">
        <f>D20*F20*'02-Parametres'!$C$28</f>
        <v/>
      </c>
      <c r="H20" s="39" t="inlineStr">
        <is>
          <t>Dépliants + site</t>
        </is>
      </c>
    </row>
    <row r="21">
      <c r="B21" s="38" t="inlineStr">
        <is>
          <t>Frais de local (quote-part)</t>
        </is>
      </c>
      <c r="C21" s="39" t="inlineStr">
        <is>
          <t>Énergie, entretien, bureautique</t>
        </is>
      </c>
      <c r="D21" s="54" t="n">
        <v>10</v>
      </c>
      <c r="E21" s="41" t="inlineStr">
        <is>
          <t>mois</t>
        </is>
      </c>
      <c r="F21" s="90" t="n">
        <v>150</v>
      </c>
      <c r="G21" s="91">
        <f>D21*F21*'02-Parametres'!$C$28</f>
        <v/>
      </c>
      <c r="H21" s="39" t="inlineStr">
        <is>
          <t>École partenaire — partiel</t>
        </is>
      </c>
    </row>
    <row r="22">
      <c r="B22" s="52" t="inlineStr">
        <is>
          <t>TOTAL ACTIVITÉS ET FONCTIONNEMENT</t>
        </is>
      </c>
      <c r="C22" s="52" t="n"/>
      <c r="D22" s="52" t="n"/>
      <c r="E22" s="52" t="n"/>
      <c r="F22" s="52" t="n"/>
      <c r="G22" s="94">
        <f>SUM(G16:G21)</f>
        <v/>
      </c>
      <c r="H22" s="52" t="n"/>
    </row>
    <row r="24" ht="19.5" customHeight="1">
      <c r="B24" s="84" t="inlineStr">
        <is>
          <t>3 · ÉVALUATION ET REDDITION DE COMPTES</t>
        </is>
      </c>
    </row>
    <row r="25">
      <c r="B25" s="38" t="inlineStr">
        <is>
          <t>Outils d'évaluation</t>
        </is>
      </c>
      <c r="C25" s="39" t="inlineStr">
        <is>
          <t>Grilles, enquêtes, licences</t>
        </is>
      </c>
      <c r="D25" s="54" t="n">
        <v>1</v>
      </c>
      <c r="E25" s="41" t="inlineStr">
        <is>
          <t>forfait</t>
        </is>
      </c>
      <c r="F25" s="90" t="n">
        <v>650</v>
      </c>
      <c r="G25" s="91">
        <f>D25*F25*'02-Parametres'!$C$28</f>
        <v/>
      </c>
      <c r="H25" s="39" t="inlineStr">
        <is>
          <t>Enquêtes pré/post</t>
        </is>
      </c>
    </row>
    <row r="26">
      <c r="B26" s="38" t="inlineStr">
        <is>
          <t>Rédaction rapports</t>
        </is>
      </c>
      <c r="C26" s="39" t="inlineStr">
        <is>
          <t>Bilan mi-parcours + final</t>
        </is>
      </c>
      <c r="D26" s="54" t="n">
        <v>2</v>
      </c>
      <c r="E26" s="41" t="inlineStr">
        <is>
          <t>rapports</t>
        </is>
      </c>
      <c r="F26" s="90" t="n">
        <v>450</v>
      </c>
      <c r="G26" s="91">
        <f>D26*F26*'02-Parametres'!$C$28</f>
        <v/>
      </c>
      <c r="H26" s="39" t="inlineStr">
        <is>
          <t>Heures hors ETP projet</t>
        </is>
      </c>
    </row>
    <row r="27">
      <c r="B27" s="38" t="inlineStr">
        <is>
          <t>Formation équipe</t>
        </is>
      </c>
      <c r="C27" s="39" t="inlineStr">
        <is>
          <t>Formation initiale + continue</t>
        </is>
      </c>
      <c r="D27" s="54" t="n">
        <v>1</v>
      </c>
      <c r="E27" s="41" t="inlineStr">
        <is>
          <t>forfait</t>
        </is>
      </c>
      <c r="F27" s="90" t="n">
        <v>850</v>
      </c>
      <c r="G27" s="91">
        <f>D27*F27*'02-Parametres'!$C$28</f>
        <v/>
      </c>
      <c r="H27" s="39" t="inlineStr">
        <is>
          <t>Santé mentale ado</t>
        </is>
      </c>
    </row>
    <row r="28">
      <c r="B28" s="52" t="inlineStr">
        <is>
          <t>TOTAL ÉVALUATION ET REDDITION</t>
        </is>
      </c>
      <c r="C28" s="52" t="n"/>
      <c r="D28" s="52" t="n"/>
      <c r="E28" s="52" t="n"/>
      <c r="F28" s="52" t="n"/>
      <c r="G28" s="94">
        <f>SUM(G25:G27)</f>
        <v/>
      </c>
      <c r="H28" s="52" t="n"/>
    </row>
    <row r="30" ht="19.5" customHeight="1">
      <c r="B30" s="84" t="inlineStr">
        <is>
          <t>4 · FRAIS ADMINISTRATIFS</t>
        </is>
      </c>
    </row>
    <row r="31">
      <c r="B31" s="38" t="inlineStr">
        <is>
          <t>Frais administratifs (10 %)</t>
        </is>
      </c>
      <c r="C31" s="39" t="inlineStr">
        <is>
          <t>% appliqué au total des dépenses</t>
        </is>
      </c>
      <c r="D31" s="55" t="n">
        <v>0.1</v>
      </c>
      <c r="E31" s="41" t="inlineStr">
        <is>
          <t>% sous-total</t>
        </is>
      </c>
      <c r="F31" s="56" t="n"/>
      <c r="G31" s="91">
        <f>D31*(G13+G22+G28)</f>
        <v/>
      </c>
      <c r="H31" s="39" t="inlineStr">
        <is>
          <t>Gestion, admin, audit</t>
        </is>
      </c>
    </row>
    <row r="33" ht="25.5" customHeight="1">
      <c r="B33" s="57" t="inlineStr">
        <is>
          <t>TOTAL GÉNÉRAL DU BUDGET</t>
        </is>
      </c>
      <c r="C33" s="57" t="n"/>
      <c r="D33" s="57" t="n"/>
      <c r="E33" s="57" t="n"/>
      <c r="F33" s="57" t="n"/>
      <c r="G33" s="95">
        <f>G13+G22+G28+G31</f>
        <v/>
      </c>
      <c r="H33" s="57" t="n"/>
    </row>
    <row r="35">
      <c r="B35" s="13" t="inlineStr">
        <is>
          <t>Synthèse par section</t>
        </is>
      </c>
    </row>
    <row r="36">
      <c r="B36" s="59" t="inlineStr">
        <is>
          <t>Ressources humaines</t>
        </is>
      </c>
      <c r="C36" s="60" t="n"/>
      <c r="D36" s="60" t="n"/>
      <c r="E36" s="60" t="n"/>
      <c r="F36" s="60" t="n"/>
      <c r="G36" s="96">
        <f>G13</f>
        <v/>
      </c>
      <c r="H36" s="60" t="n"/>
    </row>
    <row r="37">
      <c r="B37" s="59" t="inlineStr">
        <is>
          <t>Activités et fonctionnement</t>
        </is>
      </c>
      <c r="C37" s="60" t="n"/>
      <c r="D37" s="60" t="n"/>
      <c r="E37" s="60" t="n"/>
      <c r="F37" s="60" t="n"/>
      <c r="G37" s="96">
        <f>G22</f>
        <v/>
      </c>
      <c r="H37" s="60" t="n"/>
    </row>
    <row r="38">
      <c r="B38" s="59" t="inlineStr">
        <is>
          <t>Évaluation et reddition</t>
        </is>
      </c>
      <c r="C38" s="60" t="n"/>
      <c r="D38" s="60" t="n"/>
      <c r="E38" s="60" t="n"/>
      <c r="F38" s="60" t="n"/>
      <c r="G38" s="96">
        <f>G28</f>
        <v/>
      </c>
      <c r="H38" s="60" t="n"/>
    </row>
    <row r="39">
      <c r="B39" s="59" t="inlineStr">
        <is>
          <t>Frais administratifs</t>
        </is>
      </c>
      <c r="C39" s="60" t="n"/>
      <c r="D39" s="60" t="n"/>
      <c r="E39" s="60" t="n"/>
      <c r="F39" s="60" t="n"/>
      <c r="G39" s="96">
        <f>G31</f>
        <v/>
      </c>
      <c r="H39" s="60" t="n"/>
    </row>
    <row r="40">
      <c r="B40" s="62" t="inlineStr">
        <is>
          <t>Total général</t>
        </is>
      </c>
      <c r="C40" s="62" t="n"/>
      <c r="D40" s="62" t="n"/>
      <c r="E40" s="62" t="n"/>
      <c r="F40" s="62" t="n"/>
      <c r="G40" s="97">
        <f>G33</f>
        <v/>
      </c>
      <c r="H40" s="62" t="n"/>
    </row>
  </sheetData>
  <mergeCells count="6">
    <mergeCell ref="B6:H6"/>
    <mergeCell ref="B30:H30"/>
    <mergeCell ref="B2:H2"/>
    <mergeCell ref="B24:H24"/>
    <mergeCell ref="B15:H15"/>
    <mergeCell ref="B3:H3"/>
  </mergeCells>
  <pageMargins left="0.75" right="0.75" top="1" bottom="1" header="0.511811023622047" footer="0.511811023622047"/>
  <pageSetup orientation="portrait" paperSize="9" horizontalDpi="300" verticalDpi="300"/>
</worksheet>
</file>

<file path=xl/worksheets/sheet5.xml><?xml version="1.0" encoding="utf-8"?>
<worksheet xmlns="http://schemas.openxmlformats.org/spreadsheetml/2006/main">
  <sheetPr>
    <outlinePr summaryBelow="1" summaryRight="1"/>
    <pageSetUpPr/>
  </sheetPr>
  <dimension ref="B2:H40"/>
  <sheetViews>
    <sheetView showGridLines="0" topLeftCell="A26" zoomScaleNormal="100" workbookViewId="0">
      <selection activeCell="A1" sqref="A1"/>
    </sheetView>
  </sheetViews>
  <sheetFormatPr baseColWidth="10" defaultColWidth="8.6328125" defaultRowHeight="14.5"/>
  <cols>
    <col width="2" customWidth="1" min="1" max="1"/>
    <col width="30" customWidth="1" min="2" max="2"/>
    <col width="28" customWidth="1" min="3" max="3"/>
    <col width="12" customWidth="1" min="4" max="4"/>
    <col width="14" customWidth="1" min="5" max="7"/>
    <col width="28" customWidth="1" min="8" max="8"/>
    <col width="2" customWidth="1" min="9" max="9"/>
  </cols>
  <sheetData>
    <row r="2" ht="27.75" customHeight="1">
      <c r="B2" s="86" t="inlineStr">
        <is>
          <t>05 · BUDGET — SCÉNARIO PESSIMISTE</t>
        </is>
      </c>
    </row>
    <row r="3">
      <c r="B3" s="1" t="inlineStr">
        <is>
          <t>Coefficient appliqué aux dépenses : Pessimiste (0,85)</t>
        </is>
      </c>
    </row>
    <row r="5" ht="30" customHeight="1">
      <c r="B5" s="37" t="inlineStr">
        <is>
          <t>Poste de dépense</t>
        </is>
      </c>
      <c r="C5" s="37" t="inlineStr">
        <is>
          <t>Détail / calcul</t>
        </is>
      </c>
      <c r="D5" s="37" t="inlineStr">
        <is>
          <t>Qté</t>
        </is>
      </c>
      <c r="E5" s="37" t="inlineStr">
        <is>
          <t>Unité</t>
        </is>
      </c>
      <c r="F5" s="37" t="inlineStr">
        <is>
          <t>Coût unit.</t>
        </is>
      </c>
      <c r="G5" s="37" t="inlineStr">
        <is>
          <t>Total</t>
        </is>
      </c>
      <c r="H5" s="37" t="inlineStr">
        <is>
          <t>Source / note</t>
        </is>
      </c>
    </row>
    <row r="6" ht="19.5" customHeight="1">
      <c r="B6" s="83" t="inlineStr">
        <is>
          <t>1 · RESSOURCES HUMAINES</t>
        </is>
      </c>
    </row>
    <row r="7">
      <c r="B7" s="38" t="inlineStr">
        <is>
          <t>Intervenant·e-pivot</t>
        </is>
      </c>
      <c r="C7" s="39" t="inlineStr">
        <is>
          <t>1,0 ETP × 25 $/h × 32 h/sem</t>
        </is>
      </c>
      <c r="D7" s="89" t="n">
        <v>32</v>
      </c>
      <c r="E7" s="41" t="inlineStr">
        <is>
          <t>h/sem × 40 sem</t>
        </is>
      </c>
      <c r="F7" s="90" t="n">
        <v>25</v>
      </c>
      <c r="G7" s="91">
        <f>D7*40*F7*'02-Parametres'!$C$29</f>
        <v/>
      </c>
      <c r="H7" s="39" t="inlineStr">
        <is>
          <t>Tech. travail social</t>
        </is>
      </c>
    </row>
    <row r="8">
      <c r="B8" s="38" t="inlineStr">
        <is>
          <t>Animateur·rice A</t>
        </is>
      </c>
      <c r="C8" s="39" t="inlineStr">
        <is>
          <t>0,5 ETP × 22 $/h × 16 h/sem</t>
        </is>
      </c>
      <c r="D8" s="89" t="n">
        <v>16</v>
      </c>
      <c r="E8" s="41" t="inlineStr">
        <is>
          <t>h/sem × 40 sem</t>
        </is>
      </c>
      <c r="F8" s="90" t="n">
        <v>22</v>
      </c>
      <c r="G8" s="91">
        <f>D8*40*F8*'02-Parametres'!$C$29</f>
        <v/>
      </c>
      <c r="H8" s="39" t="inlineStr">
        <is>
          <t>Expérience jeunesse</t>
        </is>
      </c>
    </row>
    <row r="9">
      <c r="B9" s="38" t="inlineStr">
        <is>
          <t>Animateur·rice B</t>
        </is>
      </c>
      <c r="C9" s="39" t="inlineStr">
        <is>
          <t>0,5 ETP × 22 $/h × 16 h/sem</t>
        </is>
      </c>
      <c r="D9" s="89" t="n">
        <v>16</v>
      </c>
      <c r="E9" s="41" t="inlineStr">
        <is>
          <t>h/sem × 40 sem</t>
        </is>
      </c>
      <c r="F9" s="90" t="n">
        <v>22</v>
      </c>
      <c r="G9" s="91">
        <f>D9*40*F9*'02-Parametres'!$C$29</f>
        <v/>
      </c>
      <c r="H9" s="39" t="inlineStr">
        <is>
          <t>Expérience jeunesse</t>
        </is>
      </c>
    </row>
    <row r="10">
      <c r="B10" s="38" t="inlineStr">
        <is>
          <t>Coordination (partiel)</t>
        </is>
      </c>
      <c r="C10" s="39" t="inlineStr">
        <is>
          <t>0,3 ETP × 30 $/h × 9,6 h/sem</t>
        </is>
      </c>
      <c r="D10" s="89" t="n">
        <v>9.6</v>
      </c>
      <c r="E10" s="41" t="inlineStr">
        <is>
          <t>h/sem × 40 sem</t>
        </is>
      </c>
      <c r="F10" s="90" t="n">
        <v>30</v>
      </c>
      <c r="G10" s="91">
        <f>D10*40*F10*'02-Parametres'!$C$29</f>
        <v/>
      </c>
      <c r="H10" s="39" t="inlineStr">
        <is>
          <t>Poste existant (contribution)</t>
        </is>
      </c>
    </row>
    <row r="11">
      <c r="B11" s="44" t="inlineStr">
        <is>
          <t>Sous-total salaires</t>
        </is>
      </c>
      <c r="C11" s="45" t="n"/>
      <c r="D11" s="45" t="n"/>
      <c r="E11" s="45" t="n"/>
      <c r="F11" s="45" t="n"/>
      <c r="G11" s="92">
        <f>SUM(G7:G10)</f>
        <v/>
      </c>
      <c r="H11" s="45" t="n"/>
    </row>
    <row r="12">
      <c r="B12" s="47" t="inlineStr">
        <is>
          <t>Charges sociales employeur</t>
        </is>
      </c>
      <c r="C12" s="48" t="inlineStr">
        <is>
          <t>Sous-total salaires × taux total charges</t>
        </is>
      </c>
      <c r="D12" s="49" t="n"/>
      <c r="E12" s="49" t="n"/>
      <c r="F12" s="49" t="n"/>
      <c r="G12" s="93">
        <f>G11*'02-Parametres'!$C$23</f>
        <v/>
      </c>
      <c r="H12" s="51" t="inlineStr">
        <is>
          <t>Lien onglet Paramètres C23</t>
        </is>
      </c>
    </row>
    <row r="13">
      <c r="B13" s="52" t="inlineStr">
        <is>
          <t>TOTAL RESSOURCES HUMAINES</t>
        </is>
      </c>
      <c r="C13" s="52" t="n"/>
      <c r="D13" s="52" t="n"/>
      <c r="E13" s="52" t="n"/>
      <c r="F13" s="52" t="n"/>
      <c r="G13" s="94">
        <f>G11+G12</f>
        <v/>
      </c>
      <c r="H13" s="52" t="n"/>
    </row>
    <row r="15" ht="19.5" customHeight="1">
      <c r="B15" s="84" t="inlineStr">
        <is>
          <t>2 · ACTIVITÉS ET FONCTIONNEMENT</t>
        </is>
      </c>
    </row>
    <row r="16">
      <c r="B16" s="38" t="inlineStr">
        <is>
          <t>Matériel pédagogique &amp; ateliers</t>
        </is>
      </c>
      <c r="C16" s="39" t="inlineStr">
        <is>
          <t>Fournitures, manuels, outils</t>
        </is>
      </c>
      <c r="D16" s="54" t="n">
        <v>40</v>
      </c>
      <c r="E16" s="41" t="inlineStr">
        <is>
          <t>sem</t>
        </is>
      </c>
      <c r="F16" s="90" t="n">
        <v>45</v>
      </c>
      <c r="G16" s="91">
        <f>D16*F16*'02-Parametres'!$C$29</f>
        <v/>
      </c>
      <c r="H16" s="39" t="inlineStr">
        <is>
          <t>Sur 40 semaines</t>
        </is>
      </c>
    </row>
    <row r="17">
      <c r="B17" s="38" t="inlineStr">
        <is>
          <t>Collations / alimentation</t>
        </is>
      </c>
      <c r="C17" s="39" t="inlineStr">
        <is>
          <t>Fin de journée — adolescents</t>
        </is>
      </c>
      <c r="D17" s="54" t="n">
        <v>40</v>
      </c>
      <c r="E17" s="41" t="inlineStr">
        <is>
          <t>sem</t>
        </is>
      </c>
      <c r="F17" s="90" t="n">
        <v>55</v>
      </c>
      <c r="G17" s="91">
        <f>D17*F17*'02-Parametres'!$C$29</f>
        <v/>
      </c>
      <c r="H17" s="39" t="inlineStr">
        <is>
          <t>Norme anti-gaspillage</t>
        </is>
      </c>
    </row>
    <row r="18">
      <c r="B18" s="38" t="inlineStr">
        <is>
          <t>Sorties et activités spéciales</t>
        </is>
      </c>
      <c r="C18" s="39" t="inlineStr">
        <is>
          <t>4 sorties × 120 $ + matériel</t>
        </is>
      </c>
      <c r="D18" s="54" t="n">
        <v>4</v>
      </c>
      <c r="E18" s="41" t="inlineStr">
        <is>
          <t>sorties</t>
        </is>
      </c>
      <c r="F18" s="90" t="n">
        <v>180</v>
      </c>
      <c r="G18" s="91">
        <f>D18*F18*'02-Parametres'!$C$29</f>
        <v/>
      </c>
      <c r="H18" s="39" t="inlineStr">
        <is>
          <t>Musée, sport, plein air</t>
        </is>
      </c>
    </row>
    <row r="19">
      <c r="B19" s="38" t="inlineStr">
        <is>
          <t>Transport / mobilité</t>
        </is>
      </c>
      <c r="C19" s="39" t="inlineStr">
        <is>
          <t>Titres STM pour sorties</t>
        </is>
      </c>
      <c r="D19" s="54" t="n">
        <v>10</v>
      </c>
      <c r="E19" s="41" t="inlineStr">
        <is>
          <t>mois</t>
        </is>
      </c>
      <c r="F19" s="90" t="n">
        <v>85</v>
      </c>
      <c r="G19" s="91">
        <f>D19*F19*'02-Parametres'!$C$29</f>
        <v/>
      </c>
      <c r="H19" s="39" t="inlineStr">
        <is>
          <t>Accessibilité</t>
        </is>
      </c>
    </row>
    <row r="20">
      <c r="B20" s="38" t="inlineStr">
        <is>
          <t>Communications &amp; promotion</t>
        </is>
      </c>
      <c r="C20" s="39" t="inlineStr">
        <is>
          <t>Affiches, web, infolettre</t>
        </is>
      </c>
      <c r="D20" s="54" t="n">
        <v>10</v>
      </c>
      <c r="E20" s="41" t="inlineStr">
        <is>
          <t>mois</t>
        </is>
      </c>
      <c r="F20" s="90" t="n">
        <v>75</v>
      </c>
      <c r="G20" s="91">
        <f>D20*F20*'02-Parametres'!$C$29</f>
        <v/>
      </c>
      <c r="H20" s="39" t="inlineStr">
        <is>
          <t>Dépliants + site</t>
        </is>
      </c>
    </row>
    <row r="21">
      <c r="B21" s="38" t="inlineStr">
        <is>
          <t>Frais de local (quote-part)</t>
        </is>
      </c>
      <c r="C21" s="39" t="inlineStr">
        <is>
          <t>Énergie, entretien, bureautique</t>
        </is>
      </c>
      <c r="D21" s="54" t="n">
        <v>10</v>
      </c>
      <c r="E21" s="41" t="inlineStr">
        <is>
          <t>mois</t>
        </is>
      </c>
      <c r="F21" s="90" t="n">
        <v>150</v>
      </c>
      <c r="G21" s="91">
        <f>D21*F21*'02-Parametres'!$C$29</f>
        <v/>
      </c>
      <c r="H21" s="39" t="inlineStr">
        <is>
          <t>École partenaire — partiel</t>
        </is>
      </c>
    </row>
    <row r="22">
      <c r="B22" s="52" t="inlineStr">
        <is>
          <t>TOTAL ACTIVITÉS ET FONCTIONNEMENT</t>
        </is>
      </c>
      <c r="C22" s="52" t="n"/>
      <c r="D22" s="52" t="n"/>
      <c r="E22" s="52" t="n"/>
      <c r="F22" s="52" t="n"/>
      <c r="G22" s="94">
        <f>SUM(G16:G21)</f>
        <v/>
      </c>
      <c r="H22" s="52" t="n"/>
    </row>
    <row r="24" ht="19.5" customHeight="1">
      <c r="B24" s="84" t="inlineStr">
        <is>
          <t>3 · ÉVALUATION ET REDDITION DE COMPTES</t>
        </is>
      </c>
    </row>
    <row r="25">
      <c r="B25" s="38" t="inlineStr">
        <is>
          <t>Outils d'évaluation</t>
        </is>
      </c>
      <c r="C25" s="39" t="inlineStr">
        <is>
          <t>Grilles, enquêtes, licences</t>
        </is>
      </c>
      <c r="D25" s="54" t="n">
        <v>1</v>
      </c>
      <c r="E25" s="41" t="inlineStr">
        <is>
          <t>forfait</t>
        </is>
      </c>
      <c r="F25" s="90" t="n">
        <v>650</v>
      </c>
      <c r="G25" s="91">
        <f>D25*F25*'02-Parametres'!$C$29</f>
        <v/>
      </c>
      <c r="H25" s="39" t="inlineStr">
        <is>
          <t>Enquêtes pré/post</t>
        </is>
      </c>
    </row>
    <row r="26">
      <c r="B26" s="38" t="inlineStr">
        <is>
          <t>Rédaction rapports</t>
        </is>
      </c>
      <c r="C26" s="39" t="inlineStr">
        <is>
          <t>Bilan mi-parcours + final</t>
        </is>
      </c>
      <c r="D26" s="54" t="n">
        <v>2</v>
      </c>
      <c r="E26" s="41" t="inlineStr">
        <is>
          <t>rapports</t>
        </is>
      </c>
      <c r="F26" s="90" t="n">
        <v>450</v>
      </c>
      <c r="G26" s="91">
        <f>D26*F26*'02-Parametres'!$C$29</f>
        <v/>
      </c>
      <c r="H26" s="39" t="inlineStr">
        <is>
          <t>Heures hors ETP projet</t>
        </is>
      </c>
    </row>
    <row r="27">
      <c r="B27" s="38" t="inlineStr">
        <is>
          <t>Formation équipe</t>
        </is>
      </c>
      <c r="C27" s="39" t="inlineStr">
        <is>
          <t>Formation initiale + continue</t>
        </is>
      </c>
      <c r="D27" s="54" t="n">
        <v>1</v>
      </c>
      <c r="E27" s="41" t="inlineStr">
        <is>
          <t>forfait</t>
        </is>
      </c>
      <c r="F27" s="90" t="n">
        <v>850</v>
      </c>
      <c r="G27" s="91">
        <f>D27*F27*'02-Parametres'!$C$29</f>
        <v/>
      </c>
      <c r="H27" s="39" t="inlineStr">
        <is>
          <t>Santé mentale ado</t>
        </is>
      </c>
    </row>
    <row r="28">
      <c r="B28" s="52" t="inlineStr">
        <is>
          <t>TOTAL ÉVALUATION ET REDDITION</t>
        </is>
      </c>
      <c r="C28" s="52" t="n"/>
      <c r="D28" s="52" t="n"/>
      <c r="E28" s="52" t="n"/>
      <c r="F28" s="52" t="n"/>
      <c r="G28" s="94">
        <f>SUM(G25:G27)</f>
        <v/>
      </c>
      <c r="H28" s="52" t="n"/>
    </row>
    <row r="30" ht="19.5" customHeight="1">
      <c r="B30" s="84" t="inlineStr">
        <is>
          <t>4 · FRAIS ADMINISTRATIFS</t>
        </is>
      </c>
    </row>
    <row r="31">
      <c r="B31" s="38" t="inlineStr">
        <is>
          <t>Frais administratifs (10 %)</t>
        </is>
      </c>
      <c r="C31" s="39" t="inlineStr">
        <is>
          <t>% appliqué au total des dépenses</t>
        </is>
      </c>
      <c r="D31" s="55" t="n">
        <v>0.1</v>
      </c>
      <c r="E31" s="41" t="inlineStr">
        <is>
          <t>% sous-total</t>
        </is>
      </c>
      <c r="F31" s="56" t="n"/>
      <c r="G31" s="91">
        <f>D31*(G13+G22+G28)</f>
        <v/>
      </c>
      <c r="H31" s="39" t="inlineStr">
        <is>
          <t>Gestion, admin, audit</t>
        </is>
      </c>
    </row>
    <row r="33" ht="25.5" customHeight="1">
      <c r="B33" s="57" t="inlineStr">
        <is>
          <t>TOTAL GÉNÉRAL DU BUDGET</t>
        </is>
      </c>
      <c r="C33" s="57" t="n"/>
      <c r="D33" s="57" t="n"/>
      <c r="E33" s="57" t="n"/>
      <c r="F33" s="57" t="n"/>
      <c r="G33" s="95">
        <f>G13+G22+G28+G31</f>
        <v/>
      </c>
      <c r="H33" s="57" t="n"/>
    </row>
    <row r="35">
      <c r="B35" s="13" t="inlineStr">
        <is>
          <t>Synthèse par section</t>
        </is>
      </c>
    </row>
    <row r="36">
      <c r="B36" s="59" t="inlineStr">
        <is>
          <t>Ressources humaines</t>
        </is>
      </c>
      <c r="C36" s="60" t="n"/>
      <c r="D36" s="60" t="n"/>
      <c r="E36" s="60" t="n"/>
      <c r="F36" s="60" t="n"/>
      <c r="G36" s="96">
        <f>G13</f>
        <v/>
      </c>
      <c r="H36" s="60" t="n"/>
    </row>
    <row r="37">
      <c r="B37" s="59" t="inlineStr">
        <is>
          <t>Activités et fonctionnement</t>
        </is>
      </c>
      <c r="C37" s="60" t="n"/>
      <c r="D37" s="60" t="n"/>
      <c r="E37" s="60" t="n"/>
      <c r="F37" s="60" t="n"/>
      <c r="G37" s="96">
        <f>G22</f>
        <v/>
      </c>
      <c r="H37" s="60" t="n"/>
    </row>
    <row r="38">
      <c r="B38" s="59" t="inlineStr">
        <is>
          <t>Évaluation et reddition</t>
        </is>
      </c>
      <c r="C38" s="60" t="n"/>
      <c r="D38" s="60" t="n"/>
      <c r="E38" s="60" t="n"/>
      <c r="F38" s="60" t="n"/>
      <c r="G38" s="96">
        <f>G28</f>
        <v/>
      </c>
      <c r="H38" s="60" t="n"/>
    </row>
    <row r="39">
      <c r="B39" s="59" t="inlineStr">
        <is>
          <t>Frais administratifs</t>
        </is>
      </c>
      <c r="C39" s="60" t="n"/>
      <c r="D39" s="60" t="n"/>
      <c r="E39" s="60" t="n"/>
      <c r="F39" s="60" t="n"/>
      <c r="G39" s="96">
        <f>G31</f>
        <v/>
      </c>
      <c r="H39" s="60" t="n"/>
    </row>
    <row r="40">
      <c r="B40" s="62" t="inlineStr">
        <is>
          <t>Total général</t>
        </is>
      </c>
      <c r="C40" s="62" t="n"/>
      <c r="D40" s="62" t="n"/>
      <c r="E40" s="62" t="n"/>
      <c r="F40" s="62" t="n"/>
      <c r="G40" s="97">
        <f>G33</f>
        <v/>
      </c>
      <c r="H40" s="62" t="n"/>
    </row>
  </sheetData>
  <mergeCells count="6">
    <mergeCell ref="B6:H6"/>
    <mergeCell ref="B30:H30"/>
    <mergeCell ref="B2:H2"/>
    <mergeCell ref="B24:H24"/>
    <mergeCell ref="B15:H15"/>
    <mergeCell ref="B3:H3"/>
  </mergeCells>
  <pageMargins left="0.75" right="0.75" top="1" bottom="1" header="0.511811023622047" footer="0.511811023622047"/>
  <pageSetup orientation="portrait" paperSize="9" horizontalDpi="300" verticalDpi="300"/>
</worksheet>
</file>

<file path=xl/worksheets/sheet6.xml><?xml version="1.0" encoding="utf-8"?>
<worksheet xmlns="http://schemas.openxmlformats.org/spreadsheetml/2006/main">
  <sheetPr>
    <outlinePr summaryBelow="1" summaryRight="1"/>
    <pageSetUpPr/>
  </sheetPr>
  <dimension ref="B2:G20"/>
  <sheetViews>
    <sheetView showGridLines="0" topLeftCell="A24" zoomScaleNormal="100" workbookViewId="0">
      <selection activeCell="A1" sqref="A1"/>
    </sheetView>
  </sheetViews>
  <sheetFormatPr baseColWidth="10" defaultColWidth="8.6328125" defaultRowHeight="14.5"/>
  <cols>
    <col width="2" customWidth="1" min="1" max="1"/>
    <col width="32" customWidth="1" min="2" max="2"/>
    <col width="16" customWidth="1" min="3" max="6"/>
    <col width="28" customWidth="1" min="7" max="7"/>
    <col width="2" customWidth="1" min="8" max="8"/>
  </cols>
  <sheetData>
    <row r="2" ht="27.75" customHeight="1">
      <c r="B2" s="2" t="inlineStr">
        <is>
          <t>06 · COMPARATIF DES 3 SCÉNARIOS</t>
        </is>
      </c>
    </row>
    <row r="3">
      <c r="B3" s="1" t="inlineStr">
        <is>
          <t>Synthèse automatique tirée des onglets 03, 04, 05</t>
        </is>
      </c>
    </row>
    <row r="5" ht="24" customHeight="1">
      <c r="B5" s="37" t="inlineStr">
        <is>
          <t>Section</t>
        </is>
      </c>
      <c r="C5" s="37" t="inlineStr">
        <is>
          <t>Base</t>
        </is>
      </c>
      <c r="D5" s="37" t="inlineStr">
        <is>
          <t>Optimiste</t>
        </is>
      </c>
      <c r="E5" s="37" t="inlineStr">
        <is>
          <t>Pessimiste</t>
        </is>
      </c>
      <c r="F5" s="37" t="inlineStr">
        <is>
          <t>Écart O-B</t>
        </is>
      </c>
      <c r="G5" s="37" t="inlineStr">
        <is>
          <t>Écart P-B</t>
        </is>
      </c>
    </row>
    <row r="6">
      <c r="B6" s="59" t="inlineStr">
        <is>
          <t>Ressources humaines</t>
        </is>
      </c>
      <c r="C6" s="98">
        <f>'03-Budget-Base'!G13</f>
        <v/>
      </c>
      <c r="D6" s="98">
        <f>'04-Budget-Optimiste'!G13</f>
        <v/>
      </c>
      <c r="E6" s="98">
        <f>'05-Budget-Pessimiste'!G13</f>
        <v/>
      </c>
      <c r="F6" s="99">
        <f>D6-C6</f>
        <v/>
      </c>
      <c r="G6" s="99">
        <f>E6-C6</f>
        <v/>
      </c>
    </row>
    <row r="7">
      <c r="B7" s="59" t="inlineStr">
        <is>
          <t>Activités et fonctionnement</t>
        </is>
      </c>
      <c r="C7" s="98">
        <f>'03-Budget-Base'!G22</f>
        <v/>
      </c>
      <c r="D7" s="98">
        <f>'04-Budget-Optimiste'!G22</f>
        <v/>
      </c>
      <c r="E7" s="98">
        <f>'05-Budget-Pessimiste'!G22</f>
        <v/>
      </c>
      <c r="F7" s="99">
        <f>D7-C7</f>
        <v/>
      </c>
      <c r="G7" s="99">
        <f>E7-C7</f>
        <v/>
      </c>
    </row>
    <row r="8">
      <c r="B8" s="59" t="inlineStr">
        <is>
          <t>Évaluation et reddition</t>
        </is>
      </c>
      <c r="C8" s="98">
        <f>'03-Budget-Base'!G28</f>
        <v/>
      </c>
      <c r="D8" s="98">
        <f>'04-Budget-Optimiste'!G28</f>
        <v/>
      </c>
      <c r="E8" s="98">
        <f>'05-Budget-Pessimiste'!G28</f>
        <v/>
      </c>
      <c r="F8" s="99">
        <f>D8-C8</f>
        <v/>
      </c>
      <c r="G8" s="99">
        <f>E8-C8</f>
        <v/>
      </c>
    </row>
    <row r="9">
      <c r="B9" s="59" t="inlineStr">
        <is>
          <t>Frais administratifs</t>
        </is>
      </c>
      <c r="C9" s="98">
        <f>'03-Budget-Base'!G31</f>
        <v/>
      </c>
      <c r="D9" s="98">
        <f>'04-Budget-Optimiste'!G31</f>
        <v/>
      </c>
      <c r="E9" s="98">
        <f>'05-Budget-Pessimiste'!G31</f>
        <v/>
      </c>
      <c r="F9" s="99">
        <f>D9-C9</f>
        <v/>
      </c>
      <c r="G9" s="99">
        <f>E9-C9</f>
        <v/>
      </c>
    </row>
    <row r="10">
      <c r="B10" s="66" t="inlineStr">
        <is>
          <t>TOTAL GÉNÉRAL</t>
        </is>
      </c>
      <c r="C10" s="100">
        <f>'03-Budget-Base'!G33</f>
        <v/>
      </c>
      <c r="D10" s="100">
        <f>'04-Budget-Optimiste'!G33</f>
        <v/>
      </c>
      <c r="E10" s="100">
        <f>'05-Budget-Pessimiste'!G33</f>
        <v/>
      </c>
      <c r="F10" s="100">
        <f>D10-C10</f>
        <v/>
      </c>
      <c r="G10" s="100">
        <f>E10-C10</f>
        <v/>
      </c>
    </row>
    <row r="12">
      <c r="B12" s="13" t="inlineStr">
        <is>
          <t>Écart en % (vs Base)</t>
        </is>
      </c>
    </row>
    <row r="13">
      <c r="B13" s="68" t="inlineStr">
        <is>
          <t>Variation Optimiste</t>
        </is>
      </c>
      <c r="D13" s="69">
        <f>(D10-C10)/C10</f>
        <v/>
      </c>
    </row>
    <row r="14">
      <c r="B14" s="68" t="inlineStr">
        <is>
          <t>Variation Pessimiste</t>
        </is>
      </c>
      <c r="E14" s="70">
        <f>(E10-C10)/C10</f>
        <v/>
      </c>
    </row>
    <row r="16" ht="21.75" customHeight="1">
      <c r="B16" s="87" t="inlineStr">
        <is>
          <t>INTERPRÉTATION</t>
        </is>
      </c>
    </row>
    <row r="17" ht="21.75" customHeight="1">
      <c r="B17" s="7" t="inlineStr">
        <is>
          <t>• Le scénario Base représente le budget à soumettre au bailleur — réaliste et défendable.</t>
        </is>
      </c>
    </row>
    <row r="18" ht="21.75" customHeight="1">
      <c r="B18" s="7" t="inlineStr">
        <is>
          <t>• Le scénario Optimiste documente le plafond de dépenses si un partenaire secondaire confirme sa participation.</t>
        </is>
      </c>
    </row>
    <row r="19" ht="21.75" customHeight="1">
      <c r="B19" s="7" t="inlineStr">
        <is>
          <t>• Le scénario Pessimiste identifie les marges de manœuvre internes en cas de mobilisation partielle.</t>
        </is>
      </c>
    </row>
    <row r="20" ht="21.75" customHeight="1">
      <c r="B20" s="7" t="inlineStr">
        <is>
          <t>• Joindre uniquement le scénario Base au dossier. Les 2 autres servent à votre pilotage interne.</t>
        </is>
      </c>
    </row>
  </sheetData>
  <mergeCells count="7">
    <mergeCell ref="B3:G3"/>
    <mergeCell ref="B19:G19"/>
    <mergeCell ref="B20:G20"/>
    <mergeCell ref="B2:G2"/>
    <mergeCell ref="B16:G16"/>
    <mergeCell ref="B17:G17"/>
    <mergeCell ref="B18:G18"/>
  </mergeCells>
  <pageMargins left="0.75" right="0.75" top="1" bottom="1" header="0.511811023622047" footer="0.511811023622047"/>
  <pageSetup orientation="portrait" paperSize="9" horizontalDpi="300" verticalDpi="300"/>
  <drawing xmlns:r="http://schemas.openxmlformats.org/officeDocument/2006/relationships" r:id="rId1"/>
</worksheet>
</file>

<file path=xl/worksheets/sheet7.xml><?xml version="1.0" encoding="utf-8"?>
<worksheet xmlns="http://schemas.openxmlformats.org/spreadsheetml/2006/main">
  <sheetPr>
    <outlinePr summaryBelow="1" summaryRight="1"/>
    <pageSetUpPr/>
  </sheetPr>
  <dimension ref="B2:H21"/>
  <sheetViews>
    <sheetView showGridLines="0" topLeftCell="A14" zoomScaleNormal="100" workbookViewId="0">
      <selection activeCell="G5" sqref="G5"/>
    </sheetView>
  </sheetViews>
  <sheetFormatPr baseColWidth="10" defaultColWidth="8.6328125" defaultRowHeight="14.5"/>
  <cols>
    <col width="2" customWidth="1" min="1" max="1"/>
    <col width="30" customWidth="1" min="2" max="3"/>
    <col width="12" customWidth="1" min="4" max="4"/>
    <col width="14" customWidth="1" min="5" max="6"/>
    <col width="28" customWidth="1" min="7" max="7"/>
    <col width="19.1796875" bestFit="1" customWidth="1" min="8" max="8"/>
  </cols>
  <sheetData>
    <row r="2" ht="27.75" customHeight="1">
      <c r="B2" s="2" t="inlineStr">
        <is>
          <t>07 · CONTRIBUTIONS EN NATURE</t>
        </is>
      </c>
    </row>
    <row r="3">
      <c r="B3" s="1" t="inlineStr">
        <is>
          <t>Valorisation des apports non monétaires — partenaires, bénévoles, locaux prêtés, équipement</t>
        </is>
      </c>
    </row>
    <row r="5" ht="30" customHeight="1">
      <c r="B5" s="37" t="inlineStr">
        <is>
          <t>Type de contribution</t>
        </is>
      </c>
      <c r="C5" s="37" t="inlineStr">
        <is>
          <t>Fournisseur / source</t>
        </is>
      </c>
      <c r="D5" s="37" t="inlineStr">
        <is>
          <t>Qté</t>
        </is>
      </c>
      <c r="E5" s="37" t="inlineStr">
        <is>
          <t>Unité</t>
        </is>
      </c>
      <c r="F5" s="37" t="inlineStr">
        <is>
          <t>Valeur unit.</t>
        </is>
      </c>
      <c r="G5" s="37" t="inlineStr">
        <is>
          <t>Valeur totale</t>
        </is>
      </c>
      <c r="H5" s="37" t="inlineStr">
        <is>
          <t>Justification</t>
        </is>
      </c>
    </row>
    <row r="6" ht="24" customHeight="1">
      <c r="B6" s="38" t="inlineStr">
        <is>
          <t>Local d'accueil (prêt)</t>
        </is>
      </c>
      <c r="C6" s="39" t="inlineStr">
        <is>
          <t>École secondaire partenaire</t>
        </is>
      </c>
      <c r="D6" s="89" t="n">
        <v>40</v>
      </c>
      <c r="E6" s="41" t="inlineStr">
        <is>
          <t>sem</t>
        </is>
      </c>
      <c r="F6" s="90" t="n">
        <v>400</v>
      </c>
      <c r="G6" s="91">
        <f>D6*F6</f>
        <v/>
      </c>
      <c r="H6" s="39" t="inlineStr">
        <is>
          <t>Valeur locative estimée par l'école — 400 $/sem</t>
        </is>
      </c>
    </row>
    <row r="7" ht="24" customHeight="1">
      <c r="B7" s="38" t="inlineStr">
        <is>
          <t>Heures de psychoéducation</t>
        </is>
      </c>
      <c r="C7" s="39" t="inlineStr">
        <is>
          <t>CLSC partenaire (prof. régulier)</t>
        </is>
      </c>
      <c r="D7" s="89" t="n">
        <v>60</v>
      </c>
      <c r="E7" s="41" t="inlineStr">
        <is>
          <t>heures</t>
        </is>
      </c>
      <c r="F7" s="90" t="n">
        <v>95</v>
      </c>
      <c r="G7" s="91">
        <f>D7*F7</f>
        <v/>
      </c>
      <c r="H7" s="39" t="inlineStr">
        <is>
          <t>Taux horaire de référence CLSC 2026</t>
        </is>
      </c>
    </row>
    <row r="8" ht="24" customHeight="1">
      <c r="B8" s="38" t="inlineStr">
        <is>
          <t>Stagiaires universitaires</t>
        </is>
      </c>
      <c r="C8" s="39" t="inlineStr">
        <is>
          <t>Université partenaire (sciences sociales)</t>
        </is>
      </c>
      <c r="D8" s="89" t="n">
        <v>2</v>
      </c>
      <c r="E8" s="41" t="inlineStr">
        <is>
          <t>stagiaires × 400 h</t>
        </is>
      </c>
      <c r="F8" s="90" t="n">
        <v>22</v>
      </c>
      <c r="G8" s="91">
        <f>D8*400*F8</f>
        <v/>
      </c>
      <c r="H8" s="39" t="inlineStr">
        <is>
          <t>Taux indicatif travail étudiant</t>
        </is>
      </c>
    </row>
    <row r="9" ht="24" customHeight="1">
      <c r="B9" s="38" t="inlineStr">
        <is>
          <t>Bénévolat encadrement</t>
        </is>
      </c>
      <c r="C9" s="39" t="inlineStr">
        <is>
          <t>Parents, anciens participants</t>
        </is>
      </c>
      <c r="D9" s="89" t="n">
        <v>320</v>
      </c>
      <c r="E9" s="41" t="inlineStr">
        <is>
          <t>heures</t>
        </is>
      </c>
      <c r="F9" s="90" t="n">
        <v>18</v>
      </c>
      <c r="G9" s="91">
        <f>D9*F9</f>
        <v/>
      </c>
      <c r="H9" s="39" t="inlineStr">
        <is>
          <t>Taux salaire minimum QC 2026</t>
        </is>
      </c>
    </row>
    <row r="10" ht="24" customHeight="1">
      <c r="B10" s="38" t="inlineStr">
        <is>
          <t>Coordination organisme (existant)</t>
        </is>
      </c>
      <c r="C10" s="39" t="inlineStr">
        <is>
          <t>Poste permanent de l'OBNL</t>
        </is>
      </c>
      <c r="D10" s="89" t="n">
        <v>0.3</v>
      </c>
      <c r="E10" s="41" t="inlineStr">
        <is>
          <t>ETP × 40 sem × 9,6 h</t>
        </is>
      </c>
      <c r="F10" s="90" t="n">
        <v>30</v>
      </c>
      <c r="G10" s="91">
        <f>D10*40*9.6*F10</f>
        <v/>
      </c>
      <c r="H10" s="39" t="inlineStr">
        <is>
          <t>Coordonnateur·rice en poste</t>
        </is>
      </c>
    </row>
    <row r="11" ht="24" customHeight="1">
      <c r="B11" s="38" t="inlineStr">
        <is>
          <t>Matériel récupéré</t>
        </is>
      </c>
      <c r="C11" s="39" t="inlineStr">
        <is>
          <t>Partenariat récup. + dons corporatifs</t>
        </is>
      </c>
      <c r="D11" s="89" t="n">
        <v>1</v>
      </c>
      <c r="E11" s="41" t="inlineStr">
        <is>
          <t>forfait</t>
        </is>
      </c>
      <c r="F11" s="90" t="n">
        <v>1200</v>
      </c>
      <c r="G11" s="91">
        <f>D11*F11</f>
        <v/>
      </c>
      <c r="H11" s="39" t="inlineStr">
        <is>
          <t>Mobilier, matériel informatique usagé</t>
        </is>
      </c>
    </row>
    <row r="12" ht="25.5" customHeight="1">
      <c r="B12" s="57" t="inlineStr">
        <is>
          <t>TOTAL CONTRIBUTIONS EN NATURE</t>
        </is>
      </c>
      <c r="C12" s="57" t="n"/>
      <c r="D12" s="57" t="n"/>
      <c r="E12" s="57" t="n"/>
      <c r="F12" s="57" t="n"/>
      <c r="G12" s="95">
        <f>SUM(G6:G11)</f>
        <v/>
      </c>
      <c r="H12" s="57" t="n"/>
    </row>
    <row r="14" ht="21.75" customHeight="1">
      <c r="B14" s="87" t="inlineStr">
        <is>
          <t>RATIO CONTRIBUTIONS EN NATURE / BUDGET TOTAL (SCÉNARIO BASE)</t>
        </is>
      </c>
    </row>
    <row r="15">
      <c r="B15" s="68" t="inlineStr">
        <is>
          <t>Contributions en nature totales</t>
        </is>
      </c>
      <c r="G15" s="101">
        <f>G12</f>
        <v/>
      </c>
    </row>
    <row r="16">
      <c r="B16" s="68" t="inlineStr">
        <is>
          <t>Budget total (scénario Base)</t>
        </is>
      </c>
      <c r="G16" s="101">
        <f>'03-Budget-Base'!G33</f>
        <v/>
      </c>
    </row>
    <row r="17" ht="15.5" customHeight="1">
      <c r="B17" s="72" t="inlineStr">
        <is>
          <t>Ratio contributions / budget</t>
        </is>
      </c>
      <c r="C17" s="73" t="n"/>
      <c r="D17" s="73" t="n"/>
      <c r="E17" s="73" t="n"/>
      <c r="F17" s="73" t="n"/>
      <c r="G17" s="74">
        <f>G12/'03-Budget-Base'!G33</f>
        <v/>
      </c>
    </row>
    <row r="19" ht="15" customHeight="1">
      <c r="B19" s="82" t="inlineStr">
        <is>
          <t>⚠ RAPPEL — Les contributions en nature doivent être documentées par écrit (lettres d'engagement, conventions, factures pro forma). Plusieurs bailleurs plafonnent leur valorisation à 10-20 % du budget total. Vérifiez les règles du programme ciblé avant de les inclure dans votre demande.</t>
        </is>
      </c>
    </row>
    <row r="20"/>
    <row r="21"/>
  </sheetData>
  <mergeCells count="4">
    <mergeCell ref="B3:G3"/>
    <mergeCell ref="B2:G2"/>
    <mergeCell ref="B14:G14"/>
    <mergeCell ref="B19:G21"/>
  </mergeCells>
  <pageMargins left="0.75" right="0.75" top="1" bottom="1" header="0.511811023622047" footer="0.511811023622047"/>
  <pageSetup orientation="portrait" paperSize="9" horizontalDpi="300" verticalDpi="300"/>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Adama Diop</dc:creator>
  <dc:title xmlns:dc="http://purl.org/dc/elements/1.1/">Canevas budgétaire multi-scénarios — OBNL Québec 2026</dc:title>
  <dc:description xmlns:dc="http://purl.org/dc/elements/1.1/">6 feuilles : assumptions, dépenses par poste, revenus, 3 scénarios comparatifs, graphiques, synthèse. Formules intégrées et contribution du milieu valorisée.</dc:description>
  <dc:subject xmlns:dc="http://purl.org/dc/elements/1.1/">Canevas budgétaire avancé avec scénarios minimum / cible / ambitieux pour OBNL québécois</dc:subject>
  <dc:language xmlns:dc="http://purl.org/dc/elements/1.1/">en-US</dc:language>
  <dcterms:created xmlns:dcterms="http://purl.org/dc/terms/" xmlns:xsi="http://www.w3.org/2001/XMLSchema-instance" xsi:type="dcterms:W3CDTF">2026-04-22T23:42:26Z</dcterms:created>
  <dcterms:modified xmlns:dcterms="http://purl.org/dc/terms/" xmlns:xsi="http://www.w3.org/2001/XMLSchema-instance" xsi:type="dcterms:W3CDTF">2026-04-23T22:30:37Z</dcterms:modified>
  <cp:lastModifiedBy>Adama Diop</cp:lastModifiedBy>
  <cp:category>Gabarit budgétaire</cp:category>
  <cp:revision>1</cp:revision>
  <cp:keywords>Subventions OBNL, budget, multi-scénarios, financement, OBNL, Québec</cp:keywords>
</cp:coreProperties>
</file>